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drawings/drawing3.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4"/>
  <workbookPr codeName="ThisWorkbook" defaultThemeVersion="124226"/>
  <mc:AlternateContent xmlns:mc="http://schemas.openxmlformats.org/markup-compatibility/2006">
    <mc:Choice Requires="x15">
      <x15ac:absPath xmlns:x15ac="http://schemas.microsoft.com/office/spreadsheetml/2010/11/ac" url="T:\MASTERS\Application\2024 Application\2024application\"/>
    </mc:Choice>
  </mc:AlternateContent>
  <xr:revisionPtr revIDLastSave="0" documentId="8_{E58A7562-F586-4BD9-9C4E-2D38BCF222F3}" xr6:coauthVersionLast="47" xr6:coauthVersionMax="47" xr10:uidLastSave="{00000000-0000-0000-0000-000000000000}"/>
  <workbookProtection workbookAlgorithmName="SHA-512" workbookHashValue="cLVs/dDzVESqloofbOkGql40+vSgvpa6LKzXuD84t2nFKhmIYPERJWe3Ew/btC+2fXQpZ3FScg13faU/SyDGVw==" workbookSaltValue="OnIoOjWKBRcnOWI3tqRgrA==" workbookSpinCount="100000" lockStructure="1"/>
  <bookViews>
    <workbookView xWindow="-120" yWindow="-120" windowWidth="29040" windowHeight="15990" firstSheet="12" activeTab="12" xr2:uid="{98AB90B4-F838-4AE3-A4A9-16BC6D420B3D}"/>
  </bookViews>
  <sheets>
    <sheet name="ScoringLists" sheetId="10" state="hidden" r:id="rId1"/>
    <sheet name="Property Conditions Summary" sheetId="27" r:id="rId2"/>
    <sheet name="Priority Key" sheetId="29" r:id="rId3"/>
    <sheet name="Rehab-4% Alt 6C" sheetId="22" r:id="rId4"/>
    <sheet name="Rehab-4% Alt 6D" sheetId="23" r:id="rId5"/>
    <sheet name="Rehab-4%Alt 7A" sheetId="24" r:id="rId6"/>
    <sheet name="Rehab-4% Alt Rents" sheetId="25" r:id="rId7"/>
    <sheet name="Rents Insert" sheetId="32" state="hidden" r:id="rId8"/>
    <sheet name="Rehab-4% Alt Pro Forma" sheetId="31" r:id="rId9"/>
    <sheet name="Pro Forma Insert" sheetId="33" state="hidden" r:id="rId10"/>
    <sheet name="OPF YbY" sheetId="34" state="hidden" r:id="rId11"/>
    <sheet name="Rehab-4% Alt Summary" sheetId="28" r:id="rId12"/>
    <sheet name="Reserve History" sheetId="30" r:id="rId13"/>
  </sheets>
  <externalReferences>
    <externalReference r:id="rId14"/>
    <externalReference r:id="rId15"/>
    <externalReference r:id="rId16"/>
  </externalReferences>
  <definedNames>
    <definedName name="credit_limits">ScoringLists!$B$187:$B$187</definedName>
    <definedName name="DevFees" localSheetId="8">[1]_ScoringList!$B$195:$B$201</definedName>
    <definedName name="DevFees">ScoringLists!$B$189:$B$194</definedName>
    <definedName name="eligible_tribes" localSheetId="8">[1]_ScoringList!$B$215:$B$229</definedName>
    <definedName name="eligible_tribes">ScoringLists!$B$201:$B$214</definedName>
    <definedName name="energyEfficiency">[1]_ScoringList!$B$393:$B$394</definedName>
    <definedName name="federal_funding_sources">ScoringLists!$B$171:$B$177</definedName>
    <definedName name="FunderType" localSheetId="8">[2]Under_the_Hood!$C$15:$C$17</definedName>
    <definedName name="FunderType">[3]Under_the_Hood!$C$15:$C$17</definedName>
    <definedName name="FundingType" localSheetId="8">[2]Under_the_Hood!$C$9:$C$11</definedName>
    <definedName name="FundingType">[3]Under_the_Hood!$C$9:$C$11</definedName>
    <definedName name="higher_income">ScoringLists!$B$2:$B$16</definedName>
    <definedName name="Historic" localSheetId="8">[1]_ScoringList!$B$208:$B$210</definedName>
    <definedName name="Historic">ScoringLists!$B$197:$B$199</definedName>
    <definedName name="Homeless75" localSheetId="8">[1]_ScoringList!$B$122:$B$124</definedName>
    <definedName name="Homeless75">ScoringLists!$B$126:$B$127</definedName>
    <definedName name="in_within" localSheetId="8">[1]_ScoringList!$B$251:$B$254</definedName>
    <definedName name="in_within">ScoringLists!$B$229:$B$233</definedName>
    <definedName name="Inc_Higher">ScoringLists!$B$18:$B$38</definedName>
    <definedName name="Inc_Lower">ScoringLists!$B$69:$B$89</definedName>
    <definedName name="Inc_percent" localSheetId="8">[1]_ScoringList!$B$85:$B$94</definedName>
    <definedName name="Inc_percent">ScoringLists!$B$91:$B$100</definedName>
    <definedName name="job_centers">ScoringLists!$B$235:$B$284</definedName>
    <definedName name="KC_HTF">ScoringLists!$B$179:$B$181</definedName>
    <definedName name="KC_only" localSheetId="8">[1]_ScoringList!$B$239:$B$242</definedName>
    <definedName name="KC_only">ScoringLists!$B$221:$B$223</definedName>
    <definedName name="KC_OppArea" localSheetId="8">[1]_ScoringList!$B$245:$B$248</definedName>
    <definedName name="KC_OppArea">ScoringLists!$B$225:$B$227</definedName>
    <definedName name="local_funding_counties" localSheetId="8">[1]_ScoringList!$B$143:$B$150</definedName>
    <definedName name="local_funding_counties">ScoringLists!$B$140:$B$147</definedName>
    <definedName name="local_funding_sources" localSheetId="8">[1]_ScoringList!$B$153:$B$165</definedName>
    <definedName name="local_funding_sources">ScoringLists!$B$149:$B$161</definedName>
    <definedName name="local_funding_types">ScoringLists!$B$163:$B$169</definedName>
    <definedName name="location_eff" localSheetId="8">[1]_ScoringList!$B$233:$B$236</definedName>
    <definedName name="location_eff">ScoringLists!$B$216:$B$219</definedName>
    <definedName name="lower_income">ScoringLists!$B$40:$B$67</definedName>
    <definedName name="npDonation">[1]_ScoringList!$B$387:$B$389</definedName>
    <definedName name="NPSponsor" localSheetId="8">[1]_ScoringList!$B$373:$B$376</definedName>
    <definedName name="NPSponsor">ScoringLists!$B$286:$B$289</definedName>
    <definedName name="PBRA_units">ScoringLists!$B$183:$B$186</definedName>
    <definedName name="_xlnm.Print_Area" localSheetId="2">'Priority Key'!$B$2:$EK$36</definedName>
    <definedName name="_xlnm.Print_Area" localSheetId="1">'Property Conditions Summary'!$A$1:$I$74</definedName>
    <definedName name="_xlnm.Print_Area" localSheetId="3">'Rehab-4% Alt 6C'!$A$1:$F$69</definedName>
    <definedName name="_xlnm.Print_Area" localSheetId="8">'Rehab-4% Alt Pro Forma'!$A$1:$O$142</definedName>
    <definedName name="_xlnm.Print_Area" localSheetId="6">'Rehab-4% Alt Rents'!$A$1:$L$21</definedName>
    <definedName name="_xlnm.Print_Area" localSheetId="11">'Rehab-4% Alt Summary'!$A$1:$D$49</definedName>
    <definedName name="_xlnm.Print_Area" localSheetId="5">'Rehab-4%Alt 7A'!$A$1:$K$29</definedName>
    <definedName name="_xlnm.Print_Area" localSheetId="12">'Reserve History'!$A$1:$G$67</definedName>
    <definedName name="SpecNeeds20" localSheetId="8">[1]_ScoringList!$B$133:$B$140</definedName>
    <definedName name="SpecNeeds20">ScoringLists!$B$130:$B$138</definedName>
    <definedName name="TDC_limit">ScoringLists!$B$291:$B$292</definedName>
    <definedName name="TDC_limt">ScoringLists!$B$291:$B$292</definedName>
    <definedName name="Years" localSheetId="8">[1]_ScoringList!$B$97:$B$119</definedName>
    <definedName name="Years">ScoringLists!$B$102:$B$124</definedName>
    <definedName name="Z_1B6CD137_2613_4D41_AC2A_F2F894E3C087_.wvu.PrintArea" localSheetId="6" hidden="1">'Rehab-4% Alt Rents'!$A$4:$M$21</definedName>
    <definedName name="Z_1B6CD137_2613_4D41_AC2A_F2F894E3C087_.wvu.PrintArea" localSheetId="11" hidden="1">'Rehab-4% Alt Summary'!$A$2:$C$2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32" l="1"/>
  <c r="C3" i="32"/>
  <c r="D3" i="32"/>
  <c r="E3" i="32"/>
  <c r="F3" i="32"/>
  <c r="G3" i="32"/>
  <c r="H3" i="32"/>
  <c r="B4" i="32"/>
  <c r="C4" i="32"/>
  <c r="D4" i="32"/>
  <c r="E4" i="32"/>
  <c r="F4" i="32"/>
  <c r="G4" i="32"/>
  <c r="H4" i="32"/>
  <c r="B5" i="32"/>
  <c r="C5" i="32"/>
  <c r="D5" i="32"/>
  <c r="E5" i="32"/>
  <c r="F5" i="32"/>
  <c r="G5" i="32"/>
  <c r="H5" i="32"/>
  <c r="B6" i="32"/>
  <c r="C6" i="32"/>
  <c r="D6" i="32"/>
  <c r="E6" i="32"/>
  <c r="F6" i="32"/>
  <c r="G6" i="32"/>
  <c r="H6" i="32"/>
  <c r="B7" i="32"/>
  <c r="C7" i="32"/>
  <c r="D7" i="32"/>
  <c r="E7" i="32"/>
  <c r="F7" i="32"/>
  <c r="G7" i="32"/>
  <c r="H7" i="32"/>
  <c r="B8" i="32"/>
  <c r="C8" i="32"/>
  <c r="D8" i="32"/>
  <c r="E8" i="32"/>
  <c r="F8" i="32"/>
  <c r="G8" i="32"/>
  <c r="H8" i="32"/>
  <c r="B9" i="32"/>
  <c r="C9" i="32"/>
  <c r="D9" i="32"/>
  <c r="E9" i="32"/>
  <c r="F9" i="32"/>
  <c r="G9" i="32"/>
  <c r="H9" i="32"/>
  <c r="H2" i="32"/>
  <c r="G2" i="32"/>
  <c r="F2" i="32"/>
  <c r="E2" i="32"/>
  <c r="D2" i="32"/>
  <c r="C2" i="32"/>
  <c r="B2" i="32"/>
  <c r="L2" i="33"/>
  <c r="T2" i="33"/>
  <c r="P2" i="33"/>
  <c r="N2" i="33"/>
  <c r="R2" i="33"/>
  <c r="S2" i="33"/>
  <c r="Q2" i="33"/>
  <c r="O2" i="33"/>
  <c r="M2" i="33"/>
  <c r="K2" i="33"/>
  <c r="I2" i="33"/>
  <c r="J2" i="33"/>
  <c r="G2" i="33"/>
  <c r="H2" i="33"/>
  <c r="F2" i="33"/>
  <c r="E2" i="33"/>
  <c r="D2" i="33"/>
  <c r="C2" i="33"/>
  <c r="B2" i="33"/>
  <c r="AK16" i="34"/>
  <c r="AK15" i="34"/>
  <c r="AK14" i="34"/>
  <c r="AK13" i="34"/>
  <c r="AK12" i="34"/>
  <c r="AK11" i="34"/>
  <c r="AK10" i="34"/>
  <c r="AK9" i="34"/>
  <c r="AK8" i="34"/>
  <c r="AK7" i="34"/>
  <c r="AK6" i="34"/>
  <c r="AK5" i="34"/>
  <c r="AK4" i="34"/>
  <c r="AK3" i="34"/>
  <c r="AK2" i="34"/>
  <c r="AJ16" i="34"/>
  <c r="AJ15" i="34"/>
  <c r="AJ14" i="34"/>
  <c r="AJ13" i="34"/>
  <c r="AJ12" i="34"/>
  <c r="AJ11" i="34"/>
  <c r="AJ10" i="34"/>
  <c r="AJ9" i="34"/>
  <c r="AJ8" i="34"/>
  <c r="AJ7" i="34"/>
  <c r="AJ6" i="34"/>
  <c r="AJ5" i="34"/>
  <c r="AJ4" i="34"/>
  <c r="AJ3" i="34"/>
  <c r="AJ2" i="34"/>
  <c r="AI16" i="34"/>
  <c r="AI15" i="34"/>
  <c r="AI14" i="34"/>
  <c r="AI13" i="34"/>
  <c r="AI12" i="34"/>
  <c r="AI11" i="34"/>
  <c r="AI10" i="34"/>
  <c r="AI9" i="34"/>
  <c r="AI8" i="34"/>
  <c r="AI7" i="34"/>
  <c r="AI6" i="34"/>
  <c r="AI5" i="34"/>
  <c r="AI4" i="34"/>
  <c r="AI3" i="34"/>
  <c r="AI2" i="34"/>
  <c r="AH16" i="34"/>
  <c r="AH15" i="34"/>
  <c r="AH14" i="34"/>
  <c r="AH13" i="34"/>
  <c r="AH12" i="34"/>
  <c r="AH11" i="34"/>
  <c r="AH10" i="34"/>
  <c r="AH9" i="34"/>
  <c r="AH8" i="34"/>
  <c r="AH7" i="34"/>
  <c r="AH6" i="34"/>
  <c r="AH5" i="34"/>
  <c r="AH4" i="34"/>
  <c r="AH3" i="34"/>
  <c r="AH2" i="34"/>
  <c r="AG16" i="34"/>
  <c r="AG15" i="34"/>
  <c r="AG14" i="34"/>
  <c r="AG13" i="34"/>
  <c r="AG12" i="34"/>
  <c r="AG11" i="34"/>
  <c r="AG10" i="34"/>
  <c r="AG9" i="34"/>
  <c r="AG8" i="34"/>
  <c r="AG7" i="34"/>
  <c r="AG6" i="34"/>
  <c r="AG5" i="34"/>
  <c r="AG4" i="34"/>
  <c r="AG3" i="34"/>
  <c r="AG2" i="34"/>
  <c r="AD16" i="34"/>
  <c r="AD15" i="34"/>
  <c r="AD14" i="34"/>
  <c r="AD13" i="34"/>
  <c r="AD12" i="34"/>
  <c r="AD11" i="34"/>
  <c r="AD10" i="34"/>
  <c r="AD9" i="34"/>
  <c r="AD8" i="34"/>
  <c r="AD7" i="34"/>
  <c r="AD6" i="34"/>
  <c r="AD5" i="34"/>
  <c r="AD4" i="34"/>
  <c r="AD3" i="34"/>
  <c r="AD2" i="34"/>
  <c r="AB15" i="34"/>
  <c r="AB14" i="34"/>
  <c r="AC16" i="34"/>
  <c r="AC15" i="34"/>
  <c r="AC14" i="34"/>
  <c r="AC13" i="34"/>
  <c r="AC12" i="34"/>
  <c r="AC11" i="34"/>
  <c r="AC10" i="34"/>
  <c r="AC9" i="34"/>
  <c r="AC8" i="34"/>
  <c r="AC7" i="34"/>
  <c r="AC6" i="34"/>
  <c r="AC5" i="34"/>
  <c r="AC4" i="34"/>
  <c r="AC3" i="34"/>
  <c r="AC2" i="34"/>
  <c r="AB16" i="34"/>
  <c r="AB13" i="34"/>
  <c r="AB11" i="34"/>
  <c r="AB10" i="34"/>
  <c r="AB9" i="34"/>
  <c r="AB8" i="34"/>
  <c r="AB7" i="34"/>
  <c r="AB6" i="34"/>
  <c r="AB5" i="34"/>
  <c r="AB4" i="34"/>
  <c r="AB3" i="34"/>
  <c r="AB2" i="34"/>
  <c r="AA2" i="34"/>
  <c r="Z2" i="34"/>
  <c r="Y2" i="34"/>
  <c r="X2" i="34"/>
  <c r="W2" i="34"/>
  <c r="V2" i="34"/>
  <c r="U2" i="34"/>
  <c r="T2" i="34"/>
  <c r="S2" i="34"/>
  <c r="R2" i="34"/>
  <c r="Q2" i="34"/>
  <c r="P2" i="34"/>
  <c r="O2" i="34"/>
  <c r="N2" i="34"/>
  <c r="M2" i="34"/>
  <c r="L2" i="34"/>
  <c r="K2" i="34"/>
  <c r="J2" i="34"/>
  <c r="I2" i="34"/>
  <c r="H2" i="34"/>
  <c r="G2" i="34"/>
  <c r="F2" i="34"/>
  <c r="E2" i="34" l="1"/>
  <c r="D2" i="34"/>
  <c r="C2" i="34"/>
  <c r="AB12" i="34"/>
  <c r="C16" i="34"/>
  <c r="C15" i="34"/>
  <c r="C14" i="34"/>
  <c r="C13" i="34"/>
  <c r="C12" i="34"/>
  <c r="C11" i="34"/>
  <c r="C10" i="34"/>
  <c r="C9" i="34"/>
  <c r="C8" i="34"/>
  <c r="C7" i="34"/>
  <c r="C6" i="34"/>
  <c r="C5" i="34"/>
  <c r="C4" i="34"/>
  <c r="C3" i="34"/>
  <c r="N110" i="31" l="1"/>
  <c r="I116" i="31"/>
  <c r="J116" i="31" s="1"/>
  <c r="K116" i="31" s="1"/>
  <c r="L116" i="31" s="1"/>
  <c r="M116" i="31" s="1"/>
  <c r="N116" i="31" s="1"/>
  <c r="H116" i="31"/>
  <c r="G116" i="31"/>
  <c r="I115" i="31"/>
  <c r="J115" i="31" s="1"/>
  <c r="K115" i="31" s="1"/>
  <c r="L115" i="31" s="1"/>
  <c r="M115" i="31" s="1"/>
  <c r="N115" i="31" s="1"/>
  <c r="H115" i="31"/>
  <c r="G115" i="31"/>
  <c r="L34" i="31"/>
  <c r="I49" i="31"/>
  <c r="J50" i="31"/>
  <c r="K50" i="31" s="1"/>
  <c r="L50" i="31" s="1"/>
  <c r="M50" i="31" s="1"/>
  <c r="N50" i="31" s="1"/>
  <c r="J49" i="31"/>
  <c r="K49" i="31" s="1"/>
  <c r="L49" i="31" s="1"/>
  <c r="M49" i="31" s="1"/>
  <c r="N49" i="31" s="1"/>
  <c r="I50" i="31"/>
  <c r="N83" i="31" l="1"/>
  <c r="N84" i="31"/>
  <c r="M83" i="31"/>
  <c r="M84" i="31"/>
  <c r="L83" i="31"/>
  <c r="L84" i="31"/>
  <c r="K83" i="31"/>
  <c r="K84" i="31"/>
  <c r="J83" i="31"/>
  <c r="J84" i="31"/>
  <c r="I83" i="31"/>
  <c r="I84" i="31"/>
  <c r="H83" i="31"/>
  <c r="H84" i="31"/>
  <c r="G84" i="31"/>
  <c r="G83" i="31"/>
  <c r="J17" i="31"/>
  <c r="K17" i="31" s="1"/>
  <c r="L17" i="31" s="1"/>
  <c r="M17" i="31" s="1"/>
  <c r="N17" i="31" s="1"/>
  <c r="J18" i="31"/>
  <c r="K18" i="31"/>
  <c r="L18" i="31" s="1"/>
  <c r="M18" i="31" s="1"/>
  <c r="N18" i="31" s="1"/>
  <c r="I17" i="31"/>
  <c r="I18" i="31"/>
  <c r="D8" i="31" l="1"/>
  <c r="C83" i="31" l="1"/>
  <c r="N138" i="31" l="1"/>
  <c r="M138" i="31"/>
  <c r="L138" i="31"/>
  <c r="K138" i="31"/>
  <c r="J138" i="31"/>
  <c r="I138" i="31"/>
  <c r="H138" i="31"/>
  <c r="G138" i="31"/>
  <c r="N127" i="31"/>
  <c r="M127" i="31"/>
  <c r="L127" i="31"/>
  <c r="K127" i="31"/>
  <c r="J127" i="31"/>
  <c r="I127" i="31"/>
  <c r="H127" i="31"/>
  <c r="G127" i="31"/>
  <c r="N117" i="31"/>
  <c r="M117" i="31"/>
  <c r="L117" i="31"/>
  <c r="K117" i="31"/>
  <c r="J117" i="31"/>
  <c r="I117" i="31"/>
  <c r="H117" i="31"/>
  <c r="G117" i="31"/>
  <c r="C84" i="31"/>
  <c r="N73" i="31"/>
  <c r="M73" i="31"/>
  <c r="L73" i="31"/>
  <c r="K73" i="31"/>
  <c r="J73" i="31"/>
  <c r="I73" i="31"/>
  <c r="H73" i="31"/>
  <c r="N61" i="31"/>
  <c r="M61" i="31"/>
  <c r="L61" i="31"/>
  <c r="K61" i="31"/>
  <c r="J61" i="31"/>
  <c r="I61" i="31"/>
  <c r="H61" i="31"/>
  <c r="N51" i="31"/>
  <c r="M51" i="31"/>
  <c r="L51" i="31"/>
  <c r="K51" i="31"/>
  <c r="J51" i="31"/>
  <c r="I51" i="31"/>
  <c r="H51" i="31"/>
  <c r="H47" i="31"/>
  <c r="H52" i="31" s="1"/>
  <c r="I46" i="31"/>
  <c r="J46" i="31" s="1"/>
  <c r="K46" i="31" s="1"/>
  <c r="L46" i="31" s="1"/>
  <c r="M46" i="31" s="1"/>
  <c r="N46" i="31" s="1"/>
  <c r="G112" i="31" s="1"/>
  <c r="H112" i="31" s="1"/>
  <c r="I112" i="31" s="1"/>
  <c r="J112" i="31" s="1"/>
  <c r="K112" i="31" s="1"/>
  <c r="L112" i="31" s="1"/>
  <c r="M112" i="31" s="1"/>
  <c r="N112" i="31" s="1"/>
  <c r="I45" i="31"/>
  <c r="J45" i="31" s="1"/>
  <c r="K45" i="31" s="1"/>
  <c r="L45" i="31" s="1"/>
  <c r="M45" i="31" s="1"/>
  <c r="N45" i="31" s="1"/>
  <c r="G111" i="31" s="1"/>
  <c r="H111" i="31" s="1"/>
  <c r="I111" i="31" s="1"/>
  <c r="J111" i="31" s="1"/>
  <c r="K111" i="31" s="1"/>
  <c r="L111" i="31" s="1"/>
  <c r="M111" i="31" s="1"/>
  <c r="N111" i="31" s="1"/>
  <c r="I44" i="31"/>
  <c r="J44" i="31" s="1"/>
  <c r="K44" i="31" s="1"/>
  <c r="L44" i="31" s="1"/>
  <c r="M44" i="31" s="1"/>
  <c r="N44" i="31" s="1"/>
  <c r="G110" i="31" s="1"/>
  <c r="H110" i="31" s="1"/>
  <c r="I110" i="31" s="1"/>
  <c r="J110" i="31" s="1"/>
  <c r="K110" i="31" s="1"/>
  <c r="L110" i="31" s="1"/>
  <c r="M110" i="31" s="1"/>
  <c r="I43" i="31"/>
  <c r="J43" i="31" s="1"/>
  <c r="K43" i="31" s="1"/>
  <c r="L43" i="31" s="1"/>
  <c r="M43" i="31" s="1"/>
  <c r="N43" i="31" s="1"/>
  <c r="G109" i="31" s="1"/>
  <c r="H109" i="31" s="1"/>
  <c r="I109" i="31" s="1"/>
  <c r="J109" i="31" s="1"/>
  <c r="K109" i="31" s="1"/>
  <c r="L109" i="31" s="1"/>
  <c r="M109" i="31" s="1"/>
  <c r="N109" i="31" s="1"/>
  <c r="I42" i="31"/>
  <c r="J42" i="31" s="1"/>
  <c r="K42" i="31" s="1"/>
  <c r="L42" i="31" s="1"/>
  <c r="M42" i="31" s="1"/>
  <c r="N42" i="31" s="1"/>
  <c r="G108" i="31" s="1"/>
  <c r="H108" i="31" s="1"/>
  <c r="I108" i="31" s="1"/>
  <c r="J108" i="31" s="1"/>
  <c r="K108" i="31" s="1"/>
  <c r="L108" i="31" s="1"/>
  <c r="M108" i="31" s="1"/>
  <c r="N108" i="31" s="1"/>
  <c r="I41" i="31"/>
  <c r="J41" i="31" s="1"/>
  <c r="K41" i="31" s="1"/>
  <c r="L41" i="31" s="1"/>
  <c r="M41" i="31" s="1"/>
  <c r="N41" i="31" s="1"/>
  <c r="G107" i="31" s="1"/>
  <c r="H107" i="31" s="1"/>
  <c r="I107" i="31" s="1"/>
  <c r="J107" i="31" s="1"/>
  <c r="K107" i="31" s="1"/>
  <c r="L107" i="31" s="1"/>
  <c r="M107" i="31" s="1"/>
  <c r="N107" i="31" s="1"/>
  <c r="I40" i="31"/>
  <c r="J40" i="31" s="1"/>
  <c r="K40" i="31" s="1"/>
  <c r="L40" i="31" s="1"/>
  <c r="M40" i="31" s="1"/>
  <c r="N40" i="31" s="1"/>
  <c r="G106" i="31" s="1"/>
  <c r="H106" i="31" s="1"/>
  <c r="I106" i="31" s="1"/>
  <c r="J106" i="31" s="1"/>
  <c r="K106" i="31" s="1"/>
  <c r="L106" i="31" s="1"/>
  <c r="M106" i="31" s="1"/>
  <c r="N106" i="31" s="1"/>
  <c r="I39" i="31"/>
  <c r="J39" i="31" s="1"/>
  <c r="K39" i="31" s="1"/>
  <c r="L39" i="31" s="1"/>
  <c r="M39" i="31" s="1"/>
  <c r="N39" i="31" s="1"/>
  <c r="G105" i="31" s="1"/>
  <c r="H105" i="31" s="1"/>
  <c r="I105" i="31" s="1"/>
  <c r="J105" i="31" s="1"/>
  <c r="K105" i="31" s="1"/>
  <c r="L105" i="31" s="1"/>
  <c r="M105" i="31" s="1"/>
  <c r="N105" i="31" s="1"/>
  <c r="I38" i="31"/>
  <c r="J38" i="31" s="1"/>
  <c r="K38" i="31" s="1"/>
  <c r="L38" i="31" s="1"/>
  <c r="M38" i="31" s="1"/>
  <c r="N38" i="31" s="1"/>
  <c r="G104" i="31" s="1"/>
  <c r="H104" i="31" s="1"/>
  <c r="I104" i="31" s="1"/>
  <c r="J104" i="31" s="1"/>
  <c r="K104" i="31" s="1"/>
  <c r="L104" i="31" s="1"/>
  <c r="M104" i="31" s="1"/>
  <c r="N104" i="31" s="1"/>
  <c r="I37" i="31"/>
  <c r="J37" i="31" s="1"/>
  <c r="K37" i="31" s="1"/>
  <c r="L37" i="31" s="1"/>
  <c r="M37" i="31" s="1"/>
  <c r="N37" i="31" s="1"/>
  <c r="G103" i="31" s="1"/>
  <c r="H103" i="31" s="1"/>
  <c r="I103" i="31" s="1"/>
  <c r="J103" i="31" s="1"/>
  <c r="K103" i="31" s="1"/>
  <c r="L103" i="31" s="1"/>
  <c r="M103" i="31" s="1"/>
  <c r="N103" i="31" s="1"/>
  <c r="I36" i="31"/>
  <c r="J36" i="31" s="1"/>
  <c r="K36" i="31" s="1"/>
  <c r="L36" i="31" s="1"/>
  <c r="M36" i="31" s="1"/>
  <c r="N36" i="31" s="1"/>
  <c r="G102" i="31" s="1"/>
  <c r="H102" i="31" s="1"/>
  <c r="I102" i="31" s="1"/>
  <c r="J102" i="31" s="1"/>
  <c r="K102" i="31" s="1"/>
  <c r="L102" i="31" s="1"/>
  <c r="M102" i="31" s="1"/>
  <c r="N102" i="31" s="1"/>
  <c r="I35" i="31"/>
  <c r="J35" i="31" s="1"/>
  <c r="K35" i="31" s="1"/>
  <c r="L35" i="31" s="1"/>
  <c r="M35" i="31" s="1"/>
  <c r="N35" i="31" s="1"/>
  <c r="G101" i="31" s="1"/>
  <c r="H101" i="31" s="1"/>
  <c r="I101" i="31" s="1"/>
  <c r="J101" i="31" s="1"/>
  <c r="K101" i="31" s="1"/>
  <c r="L101" i="31" s="1"/>
  <c r="M101" i="31" s="1"/>
  <c r="N101" i="31" s="1"/>
  <c r="I34" i="31"/>
  <c r="J34" i="31" s="1"/>
  <c r="K34" i="31" s="1"/>
  <c r="M34" i="31" s="1"/>
  <c r="N34" i="31" s="1"/>
  <c r="G100" i="31" s="1"/>
  <c r="H100" i="31" s="1"/>
  <c r="I100" i="31" s="1"/>
  <c r="J100" i="31" s="1"/>
  <c r="K100" i="31" s="1"/>
  <c r="L100" i="31" s="1"/>
  <c r="M100" i="31" s="1"/>
  <c r="N100" i="31" s="1"/>
  <c r="I33" i="31"/>
  <c r="J33" i="31" s="1"/>
  <c r="K33" i="31" s="1"/>
  <c r="L33" i="31" s="1"/>
  <c r="M33" i="31" s="1"/>
  <c r="N33" i="31" s="1"/>
  <c r="G99" i="31" s="1"/>
  <c r="H99" i="31" s="1"/>
  <c r="I99" i="31" s="1"/>
  <c r="J99" i="31" s="1"/>
  <c r="K99" i="31" s="1"/>
  <c r="L99" i="31" s="1"/>
  <c r="M99" i="31" s="1"/>
  <c r="N99" i="31" s="1"/>
  <c r="I32" i="31"/>
  <c r="J32" i="31" s="1"/>
  <c r="K32" i="31" s="1"/>
  <c r="L32" i="31" s="1"/>
  <c r="M32" i="31" s="1"/>
  <c r="N32" i="31" s="1"/>
  <c r="G98" i="31" s="1"/>
  <c r="H98" i="31" s="1"/>
  <c r="I98" i="31" s="1"/>
  <c r="J98" i="31" s="1"/>
  <c r="K98" i="31" s="1"/>
  <c r="L98" i="31" s="1"/>
  <c r="M98" i="31" s="1"/>
  <c r="N98" i="31" s="1"/>
  <c r="I31" i="31"/>
  <c r="J31" i="31" s="1"/>
  <c r="K31" i="31" s="1"/>
  <c r="L31" i="31" s="1"/>
  <c r="M31" i="31" s="1"/>
  <c r="N31" i="31" s="1"/>
  <c r="G97" i="31" s="1"/>
  <c r="H97" i="31" s="1"/>
  <c r="I97" i="31" s="1"/>
  <c r="J97" i="31" s="1"/>
  <c r="K97" i="31" s="1"/>
  <c r="L97" i="31" s="1"/>
  <c r="M97" i="31" s="1"/>
  <c r="N97" i="31" s="1"/>
  <c r="I30" i="31"/>
  <c r="I29" i="31"/>
  <c r="J29" i="31" s="1"/>
  <c r="K29" i="31" s="1"/>
  <c r="L29" i="31" s="1"/>
  <c r="M29" i="31" s="1"/>
  <c r="N29" i="31" s="1"/>
  <c r="G95" i="31" s="1"/>
  <c r="H95" i="31" s="1"/>
  <c r="I95" i="31" s="1"/>
  <c r="J95" i="31" s="1"/>
  <c r="K95" i="31" s="1"/>
  <c r="L95" i="31" s="1"/>
  <c r="M95" i="31" s="1"/>
  <c r="N95" i="31" s="1"/>
  <c r="I28" i="31"/>
  <c r="J28" i="31" s="1"/>
  <c r="K28" i="31" s="1"/>
  <c r="L28" i="31" s="1"/>
  <c r="M28" i="31" s="1"/>
  <c r="N28" i="31" s="1"/>
  <c r="G94" i="31" s="1"/>
  <c r="H94" i="31" s="1"/>
  <c r="I94" i="31" s="1"/>
  <c r="J94" i="31" s="1"/>
  <c r="K94" i="31" s="1"/>
  <c r="L94" i="31" s="1"/>
  <c r="M94" i="31" s="1"/>
  <c r="N94" i="31" s="1"/>
  <c r="I27" i="31"/>
  <c r="J27" i="31" s="1"/>
  <c r="K27" i="31" s="1"/>
  <c r="L27" i="31" s="1"/>
  <c r="M27" i="31" s="1"/>
  <c r="N27" i="31" s="1"/>
  <c r="G93" i="31" s="1"/>
  <c r="H93" i="31" s="1"/>
  <c r="I93" i="31" s="1"/>
  <c r="J93" i="31" s="1"/>
  <c r="K93" i="31" s="1"/>
  <c r="L93" i="31" s="1"/>
  <c r="M93" i="31" s="1"/>
  <c r="N93" i="31" s="1"/>
  <c r="I26" i="31"/>
  <c r="J26" i="31" s="1"/>
  <c r="I47" i="31" l="1"/>
  <c r="I52" i="31" s="1"/>
  <c r="K26" i="31"/>
  <c r="J30" i="31"/>
  <c r="K30" i="31" s="1"/>
  <c r="L30" i="31" s="1"/>
  <c r="M30" i="31" s="1"/>
  <c r="N30" i="31" s="1"/>
  <c r="G96" i="31" s="1"/>
  <c r="H96" i="31" s="1"/>
  <c r="I96" i="31" s="1"/>
  <c r="J96" i="31" s="1"/>
  <c r="K96" i="31" s="1"/>
  <c r="L96" i="31" s="1"/>
  <c r="M96" i="31" s="1"/>
  <c r="N96" i="31" s="1"/>
  <c r="K47" i="31" l="1"/>
  <c r="K52" i="31" s="1"/>
  <c r="L26" i="31"/>
  <c r="J47" i="31"/>
  <c r="J52" i="31" s="1"/>
  <c r="L47" i="31" l="1"/>
  <c r="L52" i="31" s="1"/>
  <c r="M26" i="31"/>
  <c r="M47" i="31" l="1"/>
  <c r="M52" i="31" s="1"/>
  <c r="N26" i="31"/>
  <c r="N47" i="31" l="1"/>
  <c r="N52" i="31" s="1"/>
  <c r="G92" i="31"/>
  <c r="G113" i="31" l="1"/>
  <c r="G118" i="31" s="1"/>
  <c r="H92" i="31"/>
  <c r="I92" i="31" l="1"/>
  <c r="H113" i="31"/>
  <c r="H118" i="31" s="1"/>
  <c r="J92" i="31" l="1"/>
  <c r="I113" i="31"/>
  <c r="I118" i="31" s="1"/>
  <c r="K92" i="31" l="1"/>
  <c r="J113" i="31"/>
  <c r="J118" i="31" s="1"/>
  <c r="L92" i="31" l="1"/>
  <c r="K113" i="31"/>
  <c r="K118" i="31" s="1"/>
  <c r="M92" i="31" l="1"/>
  <c r="L113" i="31"/>
  <c r="L118" i="31" s="1"/>
  <c r="N92" i="31" l="1"/>
  <c r="N113" i="31" s="1"/>
  <c r="N118" i="31" s="1"/>
  <c r="M113" i="31"/>
  <c r="M118" i="31" s="1"/>
  <c r="F38" i="23" l="1"/>
  <c r="F35" i="23"/>
  <c r="F33" i="23"/>
  <c r="F27" i="23"/>
  <c r="F21" i="23"/>
  <c r="E21" i="23"/>
  <c r="F19" i="23"/>
  <c r="E19" i="23"/>
  <c r="F16" i="23"/>
  <c r="E16" i="23"/>
  <c r="C29" i="24" l="1"/>
  <c r="F31" i="23"/>
  <c r="F11" i="23"/>
  <c r="E11" i="23"/>
  <c r="K127" i="22"/>
  <c r="J127" i="22"/>
  <c r="I127" i="22"/>
  <c r="I125" i="22"/>
  <c r="K114" i="22"/>
  <c r="J114" i="22"/>
  <c r="I114" i="22"/>
  <c r="J109" i="22"/>
  <c r="K109" i="22"/>
  <c r="I109" i="22"/>
  <c r="I93" i="22"/>
  <c r="I87" i="22"/>
  <c r="I76" i="22"/>
  <c r="K76" i="22"/>
  <c r="J76" i="22"/>
  <c r="I67" i="22"/>
  <c r="K61" i="22"/>
  <c r="J61" i="22"/>
  <c r="I61" i="22"/>
  <c r="K45" i="22"/>
  <c r="J45" i="22"/>
  <c r="I45" i="22"/>
  <c r="J26" i="22"/>
  <c r="I26" i="22"/>
  <c r="D33" i="30" l="1"/>
  <c r="D34" i="30"/>
  <c r="D35" i="30"/>
  <c r="D36" i="30"/>
  <c r="B44" i="30"/>
  <c r="B45" i="30" s="1"/>
  <c r="B46" i="30" s="1"/>
  <c r="B47" i="30" s="1"/>
  <c r="B48" i="30" s="1"/>
  <c r="B49" i="30" s="1"/>
  <c r="B50" i="30" s="1"/>
  <c r="B51" i="30" s="1"/>
  <c r="B52" i="30" s="1"/>
  <c r="B53" i="30" s="1"/>
  <c r="B54" i="30" s="1"/>
  <c r="B55" i="30" s="1"/>
  <c r="B56" i="30" s="1"/>
  <c r="B57" i="30" s="1"/>
  <c r="B58" i="30" s="1"/>
  <c r="B59" i="30" s="1"/>
  <c r="B60" i="30" s="1"/>
  <c r="B61" i="30" s="1"/>
  <c r="B62" i="30" s="1"/>
  <c r="B63" i="30" s="1"/>
  <c r="B64" i="30" s="1"/>
  <c r="B65" i="30" s="1"/>
  <c r="F66" i="30"/>
  <c r="C66" i="30"/>
  <c r="D65" i="30"/>
  <c r="D64" i="30"/>
  <c r="D63" i="30"/>
  <c r="D62" i="30"/>
  <c r="D61" i="30"/>
  <c r="D60" i="30"/>
  <c r="D59" i="30"/>
  <c r="D58" i="30"/>
  <c r="D57" i="30"/>
  <c r="D56" i="30"/>
  <c r="D55" i="30"/>
  <c r="D54" i="30"/>
  <c r="D53" i="30"/>
  <c r="D52" i="30"/>
  <c r="D51" i="30"/>
  <c r="D50" i="30"/>
  <c r="D49" i="30"/>
  <c r="D48" i="30"/>
  <c r="D47" i="30"/>
  <c r="D46" i="30"/>
  <c r="D45" i="30"/>
  <c r="D44" i="30"/>
  <c r="D43" i="30"/>
  <c r="D15" i="30"/>
  <c r="D16" i="30"/>
  <c r="D17" i="30"/>
  <c r="D18" i="30"/>
  <c r="D19" i="30"/>
  <c r="D20" i="30"/>
  <c r="D21" i="30"/>
  <c r="D22" i="30"/>
  <c r="D23" i="30"/>
  <c r="D24" i="30"/>
  <c r="D25" i="30"/>
  <c r="D26" i="30"/>
  <c r="D27" i="30"/>
  <c r="D28" i="30"/>
  <c r="D29" i="30"/>
  <c r="D30" i="30"/>
  <c r="D31" i="30"/>
  <c r="D32" i="30"/>
  <c r="D37" i="30"/>
  <c r="D14" i="30"/>
  <c r="F38" i="30"/>
  <c r="C38" i="30"/>
  <c r="B15" i="30"/>
  <c r="B16" i="30" s="1"/>
  <c r="B17" i="30" s="1"/>
  <c r="B18" i="30" s="1"/>
  <c r="B19" i="30" s="1"/>
  <c r="B20" i="30" s="1"/>
  <c r="B21" i="30" s="1"/>
  <c r="B22" i="30" s="1"/>
  <c r="B23" i="30" s="1"/>
  <c r="B24" i="30" s="1"/>
  <c r="B25" i="30" s="1"/>
  <c r="B26" i="30" s="1"/>
  <c r="B27" i="30" s="1"/>
  <c r="B28" i="30" s="1"/>
  <c r="B29" i="30" s="1"/>
  <c r="B30" i="30" s="1"/>
  <c r="B31" i="30" s="1"/>
  <c r="B32" i="30" s="1"/>
  <c r="B33" i="30" s="1"/>
  <c r="B34" i="30" s="1"/>
  <c r="B35" i="30" s="1"/>
  <c r="B36" i="30" s="1"/>
  <c r="B37" i="30" s="1"/>
  <c r="C8" i="30"/>
  <c r="I74" i="27"/>
  <c r="C23" i="24"/>
  <c r="F32" i="23" s="1"/>
  <c r="D19" i="25"/>
  <c r="H18" i="25"/>
  <c r="J18" i="25"/>
  <c r="K18" i="25" s="1"/>
  <c r="I9" i="32" s="1"/>
  <c r="H17" i="25"/>
  <c r="J17" i="25" s="1"/>
  <c r="K17" i="25" s="1"/>
  <c r="I8" i="32" s="1"/>
  <c r="H16" i="25"/>
  <c r="J16" i="25" s="1"/>
  <c r="K16" i="25" s="1"/>
  <c r="I7" i="32" s="1"/>
  <c r="H15" i="25"/>
  <c r="J15" i="25"/>
  <c r="K15" i="25" s="1"/>
  <c r="I6" i="32" s="1"/>
  <c r="H14" i="25"/>
  <c r="J14" i="25" s="1"/>
  <c r="K14" i="25" s="1"/>
  <c r="I5" i="32" s="1"/>
  <c r="H13" i="25"/>
  <c r="J13" i="25" s="1"/>
  <c r="K13" i="25" s="1"/>
  <c r="I4" i="32" s="1"/>
  <c r="H12" i="25"/>
  <c r="J12" i="25" s="1"/>
  <c r="K12" i="25" s="1"/>
  <c r="I3" i="32" s="1"/>
  <c r="H11" i="25"/>
  <c r="J11" i="25" s="1"/>
  <c r="K11" i="25" s="1"/>
  <c r="I2" i="32" s="1"/>
  <c r="C12" i="24"/>
  <c r="C18" i="23"/>
  <c r="E39" i="30"/>
  <c r="G50" i="31" l="1"/>
  <c r="G29" i="31"/>
  <c r="G33" i="31"/>
  <c r="G37" i="31"/>
  <c r="G41" i="31"/>
  <c r="G45" i="31"/>
  <c r="G28" i="31"/>
  <c r="G49" i="31"/>
  <c r="G30" i="31"/>
  <c r="G34" i="31"/>
  <c r="G38" i="31"/>
  <c r="G42" i="31"/>
  <c r="G46" i="31"/>
  <c r="G32" i="31"/>
  <c r="G44" i="31"/>
  <c r="G27" i="31"/>
  <c r="G31" i="31"/>
  <c r="G35" i="31"/>
  <c r="G39" i="31"/>
  <c r="G43" i="31"/>
  <c r="G26" i="31"/>
  <c r="G36" i="31"/>
  <c r="G40" i="31"/>
  <c r="G51" i="31"/>
  <c r="F18" i="23"/>
  <c r="F23" i="23" s="1"/>
  <c r="F25" i="23" s="1"/>
  <c r="K19" i="25"/>
  <c r="H16" i="31" s="1"/>
  <c r="E18" i="23"/>
  <c r="E23" i="23" s="1"/>
  <c r="E25" i="23" s="1"/>
  <c r="E67" i="30"/>
  <c r="G47" i="31" l="1"/>
  <c r="G52" i="31" s="1"/>
  <c r="I16" i="31"/>
  <c r="D3" i="34" s="1"/>
  <c r="H19" i="31"/>
  <c r="H21" i="31" s="1"/>
  <c r="H22" i="31" s="1"/>
  <c r="H54" i="31" s="1"/>
  <c r="F40" i="23"/>
  <c r="C25" i="24" s="1"/>
  <c r="C27" i="24" s="1"/>
  <c r="C30" i="24" s="1"/>
  <c r="I19" i="31" l="1"/>
  <c r="I21" i="31" s="1"/>
  <c r="I22" i="31" s="1"/>
  <c r="I54" i="31" s="1"/>
  <c r="J16" i="31"/>
  <c r="H63" i="31"/>
  <c r="H75" i="31"/>
  <c r="H62" i="31"/>
  <c r="H76" i="31" s="1"/>
  <c r="K16" i="31" l="1"/>
  <c r="D4" i="34"/>
  <c r="I63" i="31"/>
  <c r="I75" i="31"/>
  <c r="I62" i="31"/>
  <c r="I76" i="31" s="1"/>
  <c r="J19" i="31"/>
  <c r="J21" i="31" s="1"/>
  <c r="J22" i="31" s="1"/>
  <c r="J54" i="31" s="1"/>
  <c r="L16" i="31" l="1"/>
  <c r="D5" i="34"/>
  <c r="J75" i="31"/>
  <c r="J63" i="31"/>
  <c r="J62" i="31"/>
  <c r="J76" i="31" s="1"/>
  <c r="K19" i="31"/>
  <c r="K21" i="31" s="1"/>
  <c r="K22" i="31" s="1"/>
  <c r="K54" i="31" s="1"/>
  <c r="M16" i="31" l="1"/>
  <c r="D6" i="34"/>
  <c r="L19" i="31"/>
  <c r="L21" i="31" s="1"/>
  <c r="L22" i="31" s="1"/>
  <c r="L54" i="31" s="1"/>
  <c r="K63" i="31"/>
  <c r="K62" i="31"/>
  <c r="K76" i="31" s="1"/>
  <c r="K75" i="31"/>
  <c r="N16" i="31" l="1"/>
  <c r="D8" i="34" s="1"/>
  <c r="D7" i="34"/>
  <c r="M19" i="31"/>
  <c r="M21" i="31" s="1"/>
  <c r="M22" i="31" s="1"/>
  <c r="M54" i="31" s="1"/>
  <c r="L63" i="31"/>
  <c r="L75" i="31"/>
  <c r="L62" i="31"/>
  <c r="L76" i="31" s="1"/>
  <c r="N19" i="31" l="1"/>
  <c r="N21" i="31" s="1"/>
  <c r="N22" i="31" s="1"/>
  <c r="N54" i="31" s="1"/>
  <c r="G82" i="31"/>
  <c r="D9" i="34" s="1"/>
  <c r="M75" i="31"/>
  <c r="M63" i="31"/>
  <c r="M62" i="31"/>
  <c r="M76" i="31" s="1"/>
  <c r="H82" i="31" l="1"/>
  <c r="D10" i="34" s="1"/>
  <c r="G85" i="31"/>
  <c r="G87" i="31" s="1"/>
  <c r="G88" i="31" s="1"/>
  <c r="G120" i="31" s="1"/>
  <c r="N63" i="31"/>
  <c r="N62" i="31"/>
  <c r="N76" i="31" s="1"/>
  <c r="N75" i="31"/>
  <c r="G140" i="31" l="1"/>
  <c r="G129" i="31"/>
  <c r="G128" i="31"/>
  <c r="G141" i="31" s="1"/>
  <c r="I82" i="31"/>
  <c r="H85" i="31"/>
  <c r="H87" i="31" s="1"/>
  <c r="H88" i="31" s="1"/>
  <c r="H120" i="31" s="1"/>
  <c r="D11" i="34" l="1"/>
  <c r="I85" i="31"/>
  <c r="H129" i="31"/>
  <c r="H128" i="31"/>
  <c r="H141" i="31" s="1"/>
  <c r="H140" i="31"/>
  <c r="J82" i="31"/>
  <c r="D12" i="34" s="1"/>
  <c r="I87" i="31"/>
  <c r="I88" i="31" s="1"/>
  <c r="I120" i="31" s="1"/>
  <c r="J85" i="31" l="1"/>
  <c r="J87" i="31" s="1"/>
  <c r="J88" i="31" s="1"/>
  <c r="J120" i="31" s="1"/>
  <c r="K82" i="31"/>
  <c r="D13" i="34" s="1"/>
  <c r="I129" i="31"/>
  <c r="I140" i="31"/>
  <c r="I128" i="31"/>
  <c r="I141" i="31" s="1"/>
  <c r="L82" i="31" l="1"/>
  <c r="D14" i="34" s="1"/>
  <c r="K85" i="31"/>
  <c r="K87" i="31" s="1"/>
  <c r="K88" i="31" s="1"/>
  <c r="K120" i="31" s="1"/>
  <c r="J129" i="31"/>
  <c r="J128" i="31"/>
  <c r="J141" i="31" s="1"/>
  <c r="J140" i="31"/>
  <c r="K140" i="31" l="1"/>
  <c r="K129" i="31"/>
  <c r="K128" i="31"/>
  <c r="K141" i="31" s="1"/>
  <c r="L85" i="31"/>
  <c r="L87" i="31" s="1"/>
  <c r="L88" i="31" s="1"/>
  <c r="L120" i="31" s="1"/>
  <c r="M82" i="31"/>
  <c r="D15" i="34" s="1"/>
  <c r="L129" i="31" l="1"/>
  <c r="L128" i="31"/>
  <c r="L141" i="31" s="1"/>
  <c r="L140" i="31"/>
  <c r="M85" i="31"/>
  <c r="M87" i="31" s="1"/>
  <c r="M88" i="31" s="1"/>
  <c r="M120" i="31" s="1"/>
  <c r="N82" i="31"/>
  <c r="N85" i="31" l="1"/>
  <c r="N87" i="31" s="1"/>
  <c r="N88" i="31" s="1"/>
  <c r="N120" i="31" s="1"/>
  <c r="N129" i="31" s="1"/>
  <c r="D16" i="34"/>
  <c r="M140" i="31"/>
  <c r="M129" i="31"/>
  <c r="M128" i="31"/>
  <c r="M141" i="31" s="1"/>
  <c r="N128" i="31" l="1"/>
  <c r="N141" i="31" s="1"/>
  <c r="N140"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Leslie B. Price</author>
  </authors>
  <commentList>
    <comment ref="F9" authorId="0" shapeId="0" xr:uid="{00000000-0006-0000-0100-000001000000}">
      <text>
        <r>
          <rPr>
            <sz val="9"/>
            <color indexed="81"/>
            <rFont val="Tahoma"/>
            <family val="2"/>
          </rPr>
          <t xml:space="preserve">E:  Excellent
G:  Good
F:   Fair
P:   Poor
</t>
        </r>
      </text>
    </comment>
    <comment ref="G9" authorId="0" shapeId="0" xr:uid="{00000000-0006-0000-0100-000002000000}">
      <text>
        <r>
          <rPr>
            <sz val="9"/>
            <color indexed="81"/>
            <rFont val="Tahoma"/>
            <family val="2"/>
          </rPr>
          <t xml:space="preserve">Please use see the "Priority Key" tab for explanations of the levels of priority.
</t>
        </r>
      </text>
    </comment>
  </commentList>
</comments>
</file>

<file path=xl/sharedStrings.xml><?xml version="1.0" encoding="utf-8"?>
<sst xmlns="http://schemas.openxmlformats.org/spreadsheetml/2006/main" count="865" uniqueCount="677">
  <si>
    <t>Higher Income Counties</t>
  </si>
  <si>
    <t>Select Higher Income County</t>
  </si>
  <si>
    <t>higher_income</t>
  </si>
  <si>
    <t>Not located in a Higher Income County</t>
  </si>
  <si>
    <t>Benton</t>
  </si>
  <si>
    <t>Clark</t>
  </si>
  <si>
    <t>Franklin</t>
  </si>
  <si>
    <t>Island</t>
  </si>
  <si>
    <t>King</t>
  </si>
  <si>
    <t>Kitsap</t>
  </si>
  <si>
    <t xml:space="preserve">Pierce </t>
  </si>
  <si>
    <t>San Juan</t>
  </si>
  <si>
    <t>Skagit</t>
  </si>
  <si>
    <t>Skamania</t>
  </si>
  <si>
    <t>Snohomish</t>
  </si>
  <si>
    <t>Thurston</t>
  </si>
  <si>
    <t>Whatcom</t>
  </si>
  <si>
    <t>Income Set-Asides - Higher Income Counties</t>
  </si>
  <si>
    <t>None</t>
  </si>
  <si>
    <t>Inc_Higher</t>
  </si>
  <si>
    <r>
      <rPr>
        <b/>
        <sz val="11"/>
        <rFont val="Calibri"/>
        <family val="2"/>
      </rPr>
      <t>Option 1:</t>
    </r>
    <r>
      <rPr>
        <sz val="11"/>
        <rFont val="Calibri"/>
        <family val="2"/>
      </rPr>
      <t xml:space="preserve">  50% @ 30% AMI, 25% @ 40% AMI, 25% @ 60% AMI (60 Points)</t>
    </r>
  </si>
  <si>
    <r>
      <rPr>
        <b/>
        <sz val="11"/>
        <rFont val="Calibri"/>
        <family val="2"/>
      </rPr>
      <t>Option 2:</t>
    </r>
    <r>
      <rPr>
        <sz val="11"/>
        <rFont val="Calibri"/>
        <family val="2"/>
      </rPr>
      <t xml:space="preserve">  50% @ 30% AMI, 50% @ 50% AMI (60 Points)</t>
    </r>
  </si>
  <si>
    <r>
      <rPr>
        <b/>
        <sz val="11"/>
        <rFont val="Calibri"/>
        <family val="2"/>
      </rPr>
      <t>Option 3:</t>
    </r>
    <r>
      <rPr>
        <sz val="11"/>
        <rFont val="Calibri"/>
        <family val="2"/>
      </rPr>
      <t xml:space="preserve">  50% @ 30% AMI, 30% @ 50% AMI, 20% @ 60% AMI (58 Points)</t>
    </r>
  </si>
  <si>
    <r>
      <rPr>
        <b/>
        <sz val="11"/>
        <rFont val="Calibri"/>
        <family val="2"/>
      </rPr>
      <t>Option 4:</t>
    </r>
    <r>
      <rPr>
        <sz val="11"/>
        <rFont val="Calibri"/>
        <family val="2"/>
      </rPr>
      <t xml:space="preserve">  40% @ 30% AMI, 60% @ 50% AMI (58 Points)</t>
    </r>
  </si>
  <si>
    <r>
      <rPr>
        <b/>
        <sz val="11"/>
        <rFont val="Calibri"/>
        <family val="2"/>
      </rPr>
      <t>Option 5:</t>
    </r>
    <r>
      <rPr>
        <sz val="11"/>
        <rFont val="Calibri"/>
        <family val="2"/>
      </rPr>
      <t xml:space="preserve">  40% @ 30%, 30% </t>
    </r>
    <r>
      <rPr>
        <b/>
        <sz val="11"/>
        <rFont val="Calibri"/>
        <family val="2"/>
      </rPr>
      <t>@</t>
    </r>
    <r>
      <rPr>
        <sz val="11"/>
        <rFont val="Calibri"/>
        <family val="2"/>
      </rPr>
      <t xml:space="preserve"> 40% AMI, 30% @ 60% AMI (58 Points)</t>
    </r>
  </si>
  <si>
    <r>
      <rPr>
        <b/>
        <sz val="11"/>
        <rFont val="Calibri"/>
        <family val="2"/>
      </rPr>
      <t>Option 6:</t>
    </r>
    <r>
      <rPr>
        <sz val="11"/>
        <rFont val="Calibri"/>
        <family val="2"/>
      </rPr>
      <t xml:space="preserve">  Not Available in Higher Income Counties</t>
    </r>
  </si>
  <si>
    <r>
      <rPr>
        <b/>
        <sz val="11"/>
        <rFont val="Calibri"/>
        <family val="2"/>
      </rPr>
      <t>Option 7:</t>
    </r>
    <r>
      <rPr>
        <sz val="11"/>
        <rFont val="Calibri"/>
        <family val="2"/>
      </rPr>
      <t xml:space="preserve">  25% @ 30% AMI, 25% @ 40% AMI, 50% @ 50% AMI (56 Points)</t>
    </r>
  </si>
  <si>
    <r>
      <rPr>
        <b/>
        <sz val="11"/>
        <rFont val="Calibri"/>
        <family val="2"/>
      </rPr>
      <t>Option 8</t>
    </r>
    <r>
      <rPr>
        <sz val="11"/>
        <rFont val="Calibri"/>
        <family val="2"/>
      </rPr>
      <t>:  25% @ 30% AMI, 50% @ 40% AMI, 25% @ 60% AMI (56 Points)</t>
    </r>
  </si>
  <si>
    <r>
      <rPr>
        <b/>
        <sz val="11"/>
        <rFont val="Calibri"/>
        <family val="2"/>
      </rPr>
      <t>Option 9:</t>
    </r>
    <r>
      <rPr>
        <sz val="11"/>
        <rFont val="Calibri"/>
        <family val="2"/>
      </rPr>
      <t xml:space="preserve">  50% @ 30% AMI, 25% @ 50% AMI, 25% @ 60% AMI (56 Points)</t>
    </r>
  </si>
  <si>
    <r>
      <rPr>
        <b/>
        <sz val="11"/>
        <rFont val="Calibri"/>
        <family val="2"/>
      </rPr>
      <t>Option 10:</t>
    </r>
    <r>
      <rPr>
        <sz val="11"/>
        <rFont val="Calibri"/>
        <family val="2"/>
      </rPr>
      <t xml:space="preserve">  50% @ 30% AMI, 10% @ 40% AMI, 40% @ 60% AMI (54 Points)</t>
    </r>
  </si>
  <si>
    <r>
      <rPr>
        <b/>
        <sz val="11"/>
        <rFont val="Calibri"/>
        <family val="2"/>
      </rPr>
      <t>Option 11:</t>
    </r>
    <r>
      <rPr>
        <sz val="11"/>
        <rFont val="Calibri"/>
        <family val="2"/>
      </rPr>
      <t xml:space="preserve">  40% @ 30a5 ami, 50% @ 50% AMI, 10% @ 60% AMI (54 Points)</t>
    </r>
  </si>
  <si>
    <r>
      <rPr>
        <b/>
        <sz val="11"/>
        <rFont val="Calibri"/>
        <family val="2"/>
      </rPr>
      <t>Option 12:</t>
    </r>
    <r>
      <rPr>
        <sz val="11"/>
        <rFont val="Calibri"/>
        <family val="2"/>
      </rPr>
      <t xml:space="preserve">  Not Available in Higher Income Counties</t>
    </r>
  </si>
  <si>
    <r>
      <rPr>
        <b/>
        <sz val="11"/>
        <rFont val="Calibri"/>
        <family val="2"/>
      </rPr>
      <t>Option 13:</t>
    </r>
    <r>
      <rPr>
        <sz val="11"/>
        <rFont val="Calibri"/>
        <family val="2"/>
      </rPr>
      <t xml:space="preserve">  40% @ 30% AMI, 40% @ 50% AMI, 20% @ 60% AMI (52 Points)</t>
    </r>
  </si>
  <si>
    <r>
      <rPr>
        <b/>
        <sz val="11"/>
        <rFont val="Calibri"/>
        <family val="2"/>
      </rPr>
      <t xml:space="preserve">Option 14: </t>
    </r>
    <r>
      <rPr>
        <sz val="11"/>
        <rFont val="Calibri"/>
        <family val="2"/>
      </rPr>
      <t xml:space="preserve"> 40% @ 30% AMI, 20% @ 40% AMI, 40% @ 60% AMI (52 Points)</t>
    </r>
  </si>
  <si>
    <r>
      <rPr>
        <b/>
        <sz val="11"/>
        <rFont val="Calibri"/>
        <family val="2"/>
      </rPr>
      <t>Option 15:</t>
    </r>
    <r>
      <rPr>
        <sz val="11"/>
        <rFont val="Calibri"/>
        <family val="2"/>
      </rPr>
      <t xml:space="preserve">  50% @ 30% AMI, 50% @ 60% AMI (50 Points)</t>
    </r>
  </si>
  <si>
    <r>
      <rPr>
        <b/>
        <sz val="11"/>
        <rFont val="Calibri"/>
        <family val="2"/>
      </rPr>
      <t xml:space="preserve">Option 16: </t>
    </r>
    <r>
      <rPr>
        <sz val="11"/>
        <rFont val="Calibri"/>
        <family val="2"/>
      </rPr>
      <t xml:space="preserve"> 25% @ 30% AMI, 75% @ 50% AMI (50 Points)</t>
    </r>
  </si>
  <si>
    <r>
      <rPr>
        <b/>
        <sz val="11"/>
        <rFont val="Calibri"/>
        <family val="2"/>
      </rPr>
      <t>Option 17:</t>
    </r>
    <r>
      <rPr>
        <sz val="11"/>
        <rFont val="Calibri"/>
        <family val="2"/>
      </rPr>
      <t xml:space="preserve">  40% @ 30% AMI, 30@ 50% AMI, 30% @ 60% AMI (50 Points)</t>
    </r>
  </si>
  <si>
    <r>
      <rPr>
        <b/>
        <sz val="11"/>
        <rFont val="Calibri"/>
        <family val="2"/>
      </rPr>
      <t>Option 18:</t>
    </r>
    <r>
      <rPr>
        <sz val="11"/>
        <rFont val="Calibri"/>
        <family val="2"/>
      </rPr>
      <t xml:space="preserve">  Not Available in Higher Income Counties</t>
    </r>
  </si>
  <si>
    <r>
      <rPr>
        <b/>
        <sz val="11"/>
        <rFont val="Calibri"/>
        <family val="2"/>
      </rPr>
      <t>Option 19:</t>
    </r>
    <r>
      <rPr>
        <sz val="11"/>
        <rFont val="Calibri"/>
        <family val="2"/>
      </rPr>
      <t xml:space="preserve">  Not Available in Higher Income Counties</t>
    </r>
  </si>
  <si>
    <r>
      <rPr>
        <b/>
        <sz val="11"/>
        <rFont val="Calibri"/>
        <family val="2"/>
      </rPr>
      <t xml:space="preserve">Option 20: </t>
    </r>
    <r>
      <rPr>
        <sz val="11"/>
        <rFont val="Calibri"/>
        <family val="2"/>
      </rPr>
      <t xml:space="preserve"> Not Available in Higher Income Counties</t>
    </r>
  </si>
  <si>
    <t>Lower Income Counties</t>
  </si>
  <si>
    <t>Select Lower Income County</t>
  </si>
  <si>
    <t>lower_income</t>
  </si>
  <si>
    <t>Not located in a Lower Income County</t>
  </si>
  <si>
    <t>Adams</t>
  </si>
  <si>
    <t>Asotin</t>
  </si>
  <si>
    <t>Chelan</t>
  </si>
  <si>
    <t>Clallam</t>
  </si>
  <si>
    <t>Columbia</t>
  </si>
  <si>
    <t>Cowlitz</t>
  </si>
  <si>
    <t>Douglas</t>
  </si>
  <si>
    <t>Ferry</t>
  </si>
  <si>
    <t>Garfield</t>
  </si>
  <si>
    <t>Grant</t>
  </si>
  <si>
    <t>Grays Harbor</t>
  </si>
  <si>
    <t>Jefferson</t>
  </si>
  <si>
    <t>Kittitas</t>
  </si>
  <si>
    <t>Klickitat</t>
  </si>
  <si>
    <t>Lewis</t>
  </si>
  <si>
    <t>Lincoln</t>
  </si>
  <si>
    <t>Mason</t>
  </si>
  <si>
    <t>Okanogan</t>
  </si>
  <si>
    <t>Pacific</t>
  </si>
  <si>
    <t>Pend Oreille</t>
  </si>
  <si>
    <t>Spokane</t>
  </si>
  <si>
    <t>Stevens</t>
  </si>
  <si>
    <t>Wahkiakum</t>
  </si>
  <si>
    <t>Walla Walla</t>
  </si>
  <si>
    <t>Whitman</t>
  </si>
  <si>
    <t>Yakima</t>
  </si>
  <si>
    <t>Income Set-Asides - Lower Income Counties</t>
  </si>
  <si>
    <t>Inc_Lower</t>
  </si>
  <si>
    <r>
      <rPr>
        <b/>
        <sz val="11"/>
        <rFont val="Calibri"/>
        <family val="2"/>
      </rPr>
      <t>Option 1:</t>
    </r>
    <r>
      <rPr>
        <sz val="11"/>
        <rFont val="Calibri"/>
        <family val="2"/>
      </rPr>
      <t xml:space="preserve">  Not Available in Lower Income Counties</t>
    </r>
  </si>
  <si>
    <r>
      <rPr>
        <b/>
        <sz val="11"/>
        <rFont val="Calibri"/>
        <family val="2"/>
      </rPr>
      <t>Option 2:</t>
    </r>
    <r>
      <rPr>
        <sz val="11"/>
        <rFont val="Calibri"/>
        <family val="2"/>
      </rPr>
      <t xml:space="preserve">  Not Available in Lower Income Counties</t>
    </r>
  </si>
  <si>
    <r>
      <rPr>
        <b/>
        <sz val="11"/>
        <rFont val="Calibri"/>
        <family val="2"/>
      </rPr>
      <t>Option 3:</t>
    </r>
    <r>
      <rPr>
        <sz val="11"/>
        <rFont val="Calibri"/>
        <family val="2"/>
      </rPr>
      <t xml:space="preserve">  Not Available in Lower Income Counties</t>
    </r>
  </si>
  <si>
    <r>
      <rPr>
        <b/>
        <sz val="11"/>
        <rFont val="Calibri"/>
        <family val="2"/>
      </rPr>
      <t>Option 4:</t>
    </r>
    <r>
      <rPr>
        <sz val="11"/>
        <rFont val="Calibri"/>
        <family val="2"/>
      </rPr>
      <t xml:space="preserve">  40% @ 30% AMI, 60% @ 50% AMI (60 Points)</t>
    </r>
  </si>
  <si>
    <r>
      <rPr>
        <b/>
        <sz val="11"/>
        <rFont val="Calibri"/>
        <family val="2"/>
      </rPr>
      <t>Option 5:</t>
    </r>
    <r>
      <rPr>
        <sz val="11"/>
        <rFont val="Calibri"/>
        <family val="2"/>
      </rPr>
      <t xml:space="preserve">  40% @ 30%, 30% </t>
    </r>
    <r>
      <rPr>
        <b/>
        <sz val="11"/>
        <rFont val="Calibri"/>
        <family val="2"/>
      </rPr>
      <t>@</t>
    </r>
    <r>
      <rPr>
        <sz val="11"/>
        <rFont val="Calibri"/>
        <family val="2"/>
      </rPr>
      <t xml:space="preserve"> 40% AMI, 30% @ 60% AMI (60 Points)</t>
    </r>
  </si>
  <si>
    <r>
      <rPr>
        <b/>
        <sz val="11"/>
        <rFont val="Calibri"/>
        <family val="2"/>
      </rPr>
      <t>Option 6:</t>
    </r>
    <r>
      <rPr>
        <sz val="11"/>
        <rFont val="Calibri"/>
        <family val="2"/>
      </rPr>
      <t xml:space="preserve">  10% @ 30% AMI, 60% @ 40% AMI, 30% @ 50% AMI (60 Points)</t>
    </r>
  </si>
  <si>
    <r>
      <rPr>
        <b/>
        <sz val="11"/>
        <rFont val="Calibri"/>
        <family val="2"/>
      </rPr>
      <t>Option 7:</t>
    </r>
    <r>
      <rPr>
        <sz val="11"/>
        <rFont val="Calibri"/>
        <family val="2"/>
      </rPr>
      <t xml:space="preserve">  25% @ 30% AMI, 25% @ 40% AMI, 50% @ 50% AMI (58 Points)</t>
    </r>
  </si>
  <si>
    <r>
      <rPr>
        <b/>
        <sz val="11"/>
        <rFont val="Calibri"/>
        <family val="2"/>
      </rPr>
      <t>Option 8:</t>
    </r>
    <r>
      <rPr>
        <sz val="11"/>
        <rFont val="Calibri"/>
        <family val="2"/>
      </rPr>
      <t xml:space="preserve">  25% @ 30% AMI, 50% @ 40% AMI, 25% @ 60% AMI (58 Points)</t>
    </r>
  </si>
  <si>
    <r>
      <rPr>
        <b/>
        <sz val="11"/>
        <rFont val="Calibri"/>
        <family val="2"/>
      </rPr>
      <t>Option 9:</t>
    </r>
    <r>
      <rPr>
        <sz val="11"/>
        <rFont val="Calibri"/>
        <family val="2"/>
      </rPr>
      <t xml:space="preserve">  Not Available in Lower Income Counties</t>
    </r>
  </si>
  <si>
    <r>
      <rPr>
        <b/>
        <sz val="11"/>
        <rFont val="Calibri"/>
        <family val="2"/>
      </rPr>
      <t>Option 10:</t>
    </r>
    <r>
      <rPr>
        <sz val="11"/>
        <rFont val="Calibri"/>
        <family val="2"/>
      </rPr>
      <t xml:space="preserve">  Not Available in Lower Income Counties</t>
    </r>
  </si>
  <si>
    <r>
      <rPr>
        <b/>
        <sz val="11"/>
        <rFont val="Calibri"/>
        <family val="2"/>
      </rPr>
      <t>Option 11:</t>
    </r>
    <r>
      <rPr>
        <sz val="11"/>
        <rFont val="Calibri"/>
        <family val="2"/>
      </rPr>
      <t xml:space="preserve">  40% @ 30% AMI, 50% @ 50% AMI, 10% @ 60% AMI (56 Points)</t>
    </r>
  </si>
  <si>
    <r>
      <rPr>
        <b/>
        <sz val="11"/>
        <rFont val="Calibri"/>
        <family val="2"/>
      </rPr>
      <t>Option 12:</t>
    </r>
    <r>
      <rPr>
        <sz val="11"/>
        <rFont val="Calibri"/>
        <family val="2"/>
      </rPr>
      <t xml:space="preserve">  10% @ 30% AMI, 50% @ 40% AMI, 40% @ 50% AMI (56 Points)</t>
    </r>
  </si>
  <si>
    <r>
      <rPr>
        <b/>
        <sz val="11"/>
        <rFont val="Calibri"/>
        <family val="2"/>
      </rPr>
      <t>Option 13:</t>
    </r>
    <r>
      <rPr>
        <sz val="11"/>
        <rFont val="Calibri"/>
        <family val="2"/>
      </rPr>
      <t xml:space="preserve">  40% @ 30% AMI, 40% @ 50% AMI, 20% @ 60% AMI (54 Points)</t>
    </r>
  </si>
  <si>
    <r>
      <rPr>
        <b/>
        <sz val="11"/>
        <rFont val="Calibri"/>
        <family val="2"/>
      </rPr>
      <t>Option 14:</t>
    </r>
    <r>
      <rPr>
        <sz val="11"/>
        <rFont val="Calibri"/>
        <family val="2"/>
      </rPr>
      <t xml:space="preserve">  40% @ 30% AMI, 20% @ 40% AMI, 40% @ 60% AMI (54 Points)</t>
    </r>
  </si>
  <si>
    <r>
      <rPr>
        <b/>
        <sz val="11"/>
        <rFont val="Calibri"/>
        <family val="2"/>
      </rPr>
      <t>Option 15:</t>
    </r>
    <r>
      <rPr>
        <sz val="11"/>
        <rFont val="Calibri"/>
        <family val="2"/>
      </rPr>
      <t xml:space="preserve">  Not Available in Lower Income Counties</t>
    </r>
  </si>
  <si>
    <r>
      <rPr>
        <b/>
        <sz val="11"/>
        <rFont val="Calibri"/>
        <family val="2"/>
      </rPr>
      <t>Option 16:</t>
    </r>
    <r>
      <rPr>
        <sz val="11"/>
        <rFont val="Calibri"/>
        <family val="2"/>
      </rPr>
      <t xml:space="preserve">  25% @ 30% AMI, 75% @ 50% AMI (52 Points)</t>
    </r>
  </si>
  <si>
    <r>
      <rPr>
        <b/>
        <sz val="11"/>
        <rFont val="Calibri"/>
        <family val="2"/>
      </rPr>
      <t>Option 17:</t>
    </r>
    <r>
      <rPr>
        <sz val="11"/>
        <rFont val="Calibri"/>
        <family val="2"/>
      </rPr>
      <t xml:space="preserve">  40% @ 30% AMI, 30@ 50% AMI, 30% @ 60% AMI (52 Points)</t>
    </r>
  </si>
  <si>
    <r>
      <rPr>
        <b/>
        <sz val="11"/>
        <rFont val="Calibri"/>
        <family val="2"/>
      </rPr>
      <t>Option 18:</t>
    </r>
    <r>
      <rPr>
        <sz val="11"/>
        <rFont val="Calibri"/>
        <family val="2"/>
      </rPr>
      <t xml:space="preserve">  10% @ 30% AMI, 60% @ 40% AMI, 30% @ 60% AMI (52 Points)</t>
    </r>
  </si>
  <si>
    <r>
      <rPr>
        <b/>
        <sz val="11"/>
        <rFont val="Calibri"/>
        <family val="2"/>
      </rPr>
      <t>Option 19:</t>
    </r>
    <r>
      <rPr>
        <sz val="11"/>
        <rFont val="Calibri"/>
        <family val="2"/>
      </rPr>
      <t xml:space="preserve">  50% @ 40% AMI, 50% @ 50% AMI (52 Points)</t>
    </r>
  </si>
  <si>
    <r>
      <rPr>
        <b/>
        <sz val="11"/>
        <rFont val="Calibri"/>
        <family val="2"/>
      </rPr>
      <t xml:space="preserve">Option 20: </t>
    </r>
    <r>
      <rPr>
        <sz val="11"/>
        <rFont val="Calibri"/>
        <family val="2"/>
      </rPr>
      <t xml:space="preserve"> 40% @ 40% AMI, 60% @ 50% AMI (50 Points)</t>
    </r>
  </si>
  <si>
    <t>% of Units</t>
  </si>
  <si>
    <t>Inc_percent</t>
  </si>
  <si>
    <t>Years</t>
  </si>
  <si>
    <t>No Points Taken</t>
  </si>
  <si>
    <t>• 1 year - 2 points</t>
  </si>
  <si>
    <t>• 2 years - 4 points</t>
  </si>
  <si>
    <t>• 3 years - 6 points</t>
  </si>
  <si>
    <t>• 4 years - 8 points</t>
  </si>
  <si>
    <t>• 5 years - 10 points</t>
  </si>
  <si>
    <t>• 6 years - 12 points</t>
  </si>
  <si>
    <t>• 7 years - 14 points</t>
  </si>
  <si>
    <t>• 8 years - 16 points</t>
  </si>
  <si>
    <t>• 9 years - 18 points</t>
  </si>
  <si>
    <t>• 10 years - 20 points</t>
  </si>
  <si>
    <t>• 11 years - 22 points</t>
  </si>
  <si>
    <t>• 12 years - 24 points</t>
  </si>
  <si>
    <t>• 13 years -  26 points</t>
  </si>
  <si>
    <t>• 14 years - 28 points</t>
  </si>
  <si>
    <t>• 15 years - 30 points</t>
  </si>
  <si>
    <t>• 16 years - 32 points</t>
  </si>
  <si>
    <t>• 17 years - 34 points</t>
  </si>
  <si>
    <t>• 18 years - 36 points</t>
  </si>
  <si>
    <t>• 19 years - 38 points</t>
  </si>
  <si>
    <t>• 20 years - 40 points</t>
  </si>
  <si>
    <t>• 21 years - 42 points</t>
  </si>
  <si>
    <t>• 22 years - 44 points</t>
  </si>
  <si>
    <t>Homeless75</t>
  </si>
  <si>
    <t>75% of Total Housing Units as Supportive Housing for the Homeless - 35 Points</t>
  </si>
  <si>
    <t>SpecNeeds20</t>
  </si>
  <si>
    <t>• 20% of the Total Housing Units for Farmworkers - 10 Points</t>
  </si>
  <si>
    <t>• 20% of the Total Housing Units for Large Households - 10 Points</t>
  </si>
  <si>
    <t>• 20% of the Total Housing Units as Housing for Persons with Disabilities - 10 Points</t>
  </si>
  <si>
    <t>• 20% of the Total Housing Units as Permanent Housing for the Homeless - 10 Points</t>
  </si>
  <si>
    <t>• 20% of the Total Housing Units as Transitional Housing for the Homeless - 10 Points</t>
  </si>
  <si>
    <t>• Elderly Housing Project:  Residents 62 or older - 10 Points</t>
  </si>
  <si>
    <t>• Elderly Housing Project:  Residents 55 or older - 10 Points</t>
  </si>
  <si>
    <t>• Elderly Housing Project: RD Section 515 program or a HUD elderly program - 10 Points</t>
  </si>
  <si>
    <t>Local Funding Counties</t>
  </si>
  <si>
    <t>Select location</t>
  </si>
  <si>
    <t>local_funding_counties</t>
  </si>
  <si>
    <t>King County</t>
  </si>
  <si>
    <t>Clark County</t>
  </si>
  <si>
    <t>Pierce County</t>
  </si>
  <si>
    <t>Spokane County</t>
  </si>
  <si>
    <t>Snohomish County</t>
  </si>
  <si>
    <t>Whatcom County</t>
  </si>
  <si>
    <t>a Non-Metro County.  This project is not eligible for these points.</t>
  </si>
  <si>
    <t>Local Funding Sources</t>
  </si>
  <si>
    <t>Select Source</t>
  </si>
  <si>
    <t>local_funding_sources</t>
  </si>
  <si>
    <t>HOME</t>
  </si>
  <si>
    <t>CDBG</t>
  </si>
  <si>
    <t>Land Donation</t>
  </si>
  <si>
    <t>Local Housing Levy Funds</t>
  </si>
  <si>
    <t>Local Housing Trust Funds</t>
  </si>
  <si>
    <t>HOPWA</t>
  </si>
  <si>
    <t>McKinney Vento Homeless Assistance Grants</t>
  </si>
  <si>
    <t>NAHASDA Indian Housing Block Grant Funds</t>
  </si>
  <si>
    <t>Public Housing Authority funds preapproved by the Commission</t>
  </si>
  <si>
    <t>Other source preapproved by the Commission</t>
  </si>
  <si>
    <t>Local Funding Types</t>
  </si>
  <si>
    <t>local_funding_types</t>
  </si>
  <si>
    <t>Permanent Financing</t>
  </si>
  <si>
    <t>Capital Grant</t>
  </si>
  <si>
    <t>Project-Based Rental Assistance</t>
  </si>
  <si>
    <t>Operating and Maintenance Subsidies</t>
  </si>
  <si>
    <t>Other funding type preapproved by the Commission</t>
  </si>
  <si>
    <t>Federal Funding Sources</t>
  </si>
  <si>
    <t>federal_funding_sources</t>
  </si>
  <si>
    <t>HUD 202</t>
  </si>
  <si>
    <t>HUD 811</t>
  </si>
  <si>
    <t>USDA 514</t>
  </si>
  <si>
    <t>USDA 515</t>
  </si>
  <si>
    <t>Other federal source preapproved by the Commission</t>
  </si>
  <si>
    <t>NAHASDA Indian Housing Block Grant - NON-METRO COUNTIES ONLY</t>
  </si>
  <si>
    <t>State Funding Coord</t>
  </si>
  <si>
    <t>King County and has selected #4 above.</t>
  </si>
  <si>
    <t>KC_HTF</t>
  </si>
  <si>
    <t>a Metro or Non-Metro County.</t>
  </si>
  <si>
    <t>King County, has not selected #4 and is not eligible for these points.</t>
  </si>
  <si>
    <t>PBRA_units</t>
  </si>
  <si>
    <t>0 points</t>
  </si>
  <si>
    <t>30-49 units = 2 points</t>
  </si>
  <si>
    <t>50-79 units = 3 points</t>
  </si>
  <si>
    <t>80 units or more = 4 points</t>
  </si>
  <si>
    <t>DevFees</t>
  </si>
  <si>
    <t>10% - 10 Points</t>
  </si>
  <si>
    <t>11% - 8 Points</t>
  </si>
  <si>
    <t>12% - 6 Points</t>
  </si>
  <si>
    <t>13% - 4 Points</t>
  </si>
  <si>
    <t>14% - 2 Points</t>
  </si>
  <si>
    <t>15% - 0 Points</t>
  </si>
  <si>
    <t>Historic</t>
  </si>
  <si>
    <t>Not a Historic property</t>
  </si>
  <si>
    <t>Listed, or determined eligible for listing, in the National Register of Historic Places</t>
  </si>
  <si>
    <t xml:space="preserve">Located in a registered Historic District </t>
  </si>
  <si>
    <t>Eligible Tribal Area</t>
  </si>
  <si>
    <t>Chehalis - Non-Metro (3 Points)</t>
  </si>
  <si>
    <t>eligible_tribes</t>
  </si>
  <si>
    <t>Colville - Non-Metro (3 Points)</t>
  </si>
  <si>
    <t>Hoh - Non-Metro (3 Points)</t>
  </si>
  <si>
    <t>Kalispel - Non-Metro (3 Points)</t>
  </si>
  <si>
    <t>Lower Elwha - Non-Metro (3 Points)</t>
  </si>
  <si>
    <t>Makah - Non-Metro (3 Points)</t>
  </si>
  <si>
    <t>Nooksack - Metro (5 Points)</t>
  </si>
  <si>
    <t>Quileute - Non-Metro (3 Points)</t>
  </si>
  <si>
    <t>Quinault - Non-Metro (3 Points)</t>
  </si>
  <si>
    <t>Skokomish - Non-Metro (3 Points)</t>
  </si>
  <si>
    <t>Spokane - Non-Metro (3 Points)</t>
  </si>
  <si>
    <t>Squaxin Island - Non-Metro (3 Points)</t>
  </si>
  <si>
    <t>Upper Skagit - Non-Metro (3 Points)</t>
  </si>
  <si>
    <t>Yakama - Non-Metro (3 Points)</t>
  </si>
  <si>
    <t>Location Efficient Projects</t>
  </si>
  <si>
    <t>Location_eff</t>
  </si>
  <si>
    <r>
      <t xml:space="preserve">Urban:  within 1/4 mile of 3 services </t>
    </r>
    <r>
      <rPr>
        <u/>
        <sz val="11"/>
        <color indexed="8"/>
        <rFont val="Calibri"/>
        <family val="2"/>
      </rPr>
      <t>and</t>
    </r>
    <r>
      <rPr>
        <sz val="11"/>
        <color indexed="8"/>
        <rFont val="Calibri"/>
        <family val="2"/>
      </rPr>
      <t xml:space="preserve"> within 1/2 mile of a grocery store</t>
    </r>
  </si>
  <si>
    <r>
      <t xml:space="preserve">Urban:  within 1/2 mile of 5 services </t>
    </r>
    <r>
      <rPr>
        <u/>
        <sz val="11"/>
        <color indexed="8"/>
        <rFont val="Calibri"/>
        <family val="2"/>
      </rPr>
      <t>and</t>
    </r>
    <r>
      <rPr>
        <sz val="11"/>
        <color indexed="8"/>
        <rFont val="Calibri"/>
        <family val="2"/>
      </rPr>
      <t xml:space="preserve"> within 1/2 mile of a grocery store</t>
    </r>
  </si>
  <si>
    <t>Rural:  within 2 miles of 4 services, one of which is a grocery store</t>
  </si>
  <si>
    <t>King County TOD</t>
  </si>
  <si>
    <t>King County and in a TOD location.</t>
  </si>
  <si>
    <t>KC_only</t>
  </si>
  <si>
    <t>a Metro County.  This project is not eligible for these points.</t>
  </si>
  <si>
    <t>King County OppArea</t>
  </si>
  <si>
    <t>King County and in a High or Very High Opportunity Area Census tract.</t>
  </si>
  <si>
    <t>KC_OppArea</t>
  </si>
  <si>
    <t>Job Centers</t>
  </si>
  <si>
    <t>Select Location</t>
  </si>
  <si>
    <t>in_within</t>
  </si>
  <si>
    <t>in</t>
  </si>
  <si>
    <t>in a Metro County and within 5 miles of</t>
  </si>
  <si>
    <t>in a Non-Metro County and within 10 miles of</t>
  </si>
  <si>
    <t>in King County and is not eligible for these points.</t>
  </si>
  <si>
    <t>Select Job Growth Place</t>
  </si>
  <si>
    <t>job_centers</t>
  </si>
  <si>
    <t>Airway Heights</t>
  </si>
  <si>
    <t>Bainbridge Island</t>
  </si>
  <si>
    <t>Battle Ground</t>
  </si>
  <si>
    <t>Blaine</t>
  </si>
  <si>
    <t>Bonney Lake</t>
  </si>
  <si>
    <t>Bothell</t>
  </si>
  <si>
    <t>Chehalis</t>
  </si>
  <si>
    <t>Cheney</t>
  </si>
  <si>
    <t>Clarkston</t>
  </si>
  <si>
    <t>East Port Orchard CDP</t>
  </si>
  <si>
    <t>Ellensburg</t>
  </si>
  <si>
    <t>Ephrata</t>
  </si>
  <si>
    <t>Everett</t>
  </si>
  <si>
    <t>Fairwood</t>
  </si>
  <si>
    <t>Ferndale</t>
  </si>
  <si>
    <t>Fife</t>
  </si>
  <si>
    <t>Five Corners</t>
  </si>
  <si>
    <t>Fort Lewis</t>
  </si>
  <si>
    <t>Grandview</t>
  </si>
  <si>
    <t>Hazel Dell CDP</t>
  </si>
  <si>
    <t>Hoquiam</t>
  </si>
  <si>
    <t>Kennewick</t>
  </si>
  <si>
    <t>Lacey</t>
  </si>
  <si>
    <t>Lakewood</t>
  </si>
  <si>
    <t>Longview</t>
  </si>
  <si>
    <t>Mill Creek</t>
  </si>
  <si>
    <t>Moses Lake</t>
  </si>
  <si>
    <t>Mount Vista CDP</t>
  </si>
  <si>
    <t>Mukilteo</t>
  </si>
  <si>
    <t>North Lynnwood CDP</t>
  </si>
  <si>
    <t>Olympia</t>
  </si>
  <si>
    <t>Pasco</t>
  </si>
  <si>
    <t>Port Angeles</t>
  </si>
  <si>
    <t>Pullman</t>
  </si>
  <si>
    <t>Richland</t>
  </si>
  <si>
    <t>Salmon Creek CDP</t>
  </si>
  <si>
    <t>Sequim</t>
  </si>
  <si>
    <t>South Hill</t>
  </si>
  <si>
    <t>Spokane Valley</t>
  </si>
  <si>
    <t>Sumner</t>
  </si>
  <si>
    <t>Sunnyside</t>
  </si>
  <si>
    <t>Sunnyslope CDP</t>
  </si>
  <si>
    <t>Terrace Heights CDP</t>
  </si>
  <si>
    <t>Tumwater</t>
  </si>
  <si>
    <t>Vancouver</t>
  </si>
  <si>
    <t>Wenatchee</t>
  </si>
  <si>
    <t>Yelm</t>
  </si>
  <si>
    <t>NP Sponsor</t>
  </si>
  <si>
    <t>Nonprofit Only</t>
  </si>
  <si>
    <t>For Profit Nonprofit Partnership</t>
  </si>
  <si>
    <t>Nonprofit Sponsor Waiver</t>
  </si>
  <si>
    <t>TDC_Limit</t>
  </si>
  <si>
    <t>King-Pierce-Snohomish County TDC Limits</t>
  </si>
  <si>
    <t>Balance of State TDC Limits</t>
  </si>
  <si>
    <t>Project Name:</t>
  </si>
  <si>
    <t>Date of Certificate of Occupancy or last Substantial Rehabilitation:</t>
  </si>
  <si>
    <t>MM/YYYY</t>
  </si>
  <si>
    <t>Rehabilitation Items</t>
  </si>
  <si>
    <t>Brief Description of Proposed Rehabilitation</t>
  </si>
  <si>
    <t># of Units/ 
% of Items</t>
  </si>
  <si>
    <t>Estimated Remaining Useful Life</t>
  </si>
  <si>
    <t>Condition
(E/G/F/P)</t>
  </si>
  <si>
    <t>Priority
(CR/PR/OR)</t>
  </si>
  <si>
    <t>CNA Page #</t>
  </si>
  <si>
    <t>Estimated Cost</t>
  </si>
  <si>
    <t>SITE</t>
  </si>
  <si>
    <t>Carports/Garages</t>
  </si>
  <si>
    <t>Fencing</t>
  </si>
  <si>
    <t>Landscaping</t>
  </si>
  <si>
    <t>Maintenance Structures</t>
  </si>
  <si>
    <t>Pedestrian Paving/Hardscape</t>
  </si>
  <si>
    <t>Recreation Areas</t>
  </si>
  <si>
    <t>Roadways/Parking Lots</t>
  </si>
  <si>
    <t>Signage</t>
  </si>
  <si>
    <t>Site Utilities</t>
  </si>
  <si>
    <t>Trash Facilities</t>
  </si>
  <si>
    <t>Other (Specify)</t>
  </si>
  <si>
    <t>STRUCTURE AND ENVELOPE</t>
  </si>
  <si>
    <t>Balconies/Decks/Patios</t>
  </si>
  <si>
    <t>Doors and Frames</t>
  </si>
  <si>
    <t>Elevated Walkways</t>
  </si>
  <si>
    <t>Exterior Stairways</t>
  </si>
  <si>
    <t>Exterior Walls/Siding/Facades</t>
  </si>
  <si>
    <t>Foundation/Substructure</t>
  </si>
  <si>
    <t>Painting</t>
  </si>
  <si>
    <t>Roofing</t>
  </si>
  <si>
    <t>Windows and Frames</t>
  </si>
  <si>
    <t>COMMON AREA</t>
  </si>
  <si>
    <t>Community Room</t>
  </si>
  <si>
    <t>Laundry Facilities</t>
  </si>
  <si>
    <t>Management Office</t>
  </si>
  <si>
    <t>Corridors/Stairways</t>
  </si>
  <si>
    <t>MECHANICAL/ELECTRICAL/PLUMBING</t>
  </si>
  <si>
    <t>Electrical Systems</t>
  </si>
  <si>
    <t>Elevators</t>
  </si>
  <si>
    <t>Fire Alarms/Suppression</t>
  </si>
  <si>
    <t>HVAC/Heating/Cooling</t>
  </si>
  <si>
    <t>Plumbing and Sewage Systems</t>
  </si>
  <si>
    <t>Water Heaters</t>
  </si>
  <si>
    <t>UNIT INTERIORS</t>
  </si>
  <si>
    <t xml:space="preserve">Appliances </t>
  </si>
  <si>
    <t>Cabinets</t>
  </si>
  <si>
    <t>Ceilings/Walls</t>
  </si>
  <si>
    <t>Countertops</t>
  </si>
  <si>
    <t>Doors</t>
  </si>
  <si>
    <t>Flooring</t>
  </si>
  <si>
    <t>Lighting</t>
  </si>
  <si>
    <t>Sinks &amp; Faucets</t>
  </si>
  <si>
    <t>Toilets, Tubs &amp; Showers</t>
  </si>
  <si>
    <t>Window Coverings</t>
  </si>
  <si>
    <t>CODE COMPLIANCE</t>
  </si>
  <si>
    <t>Fire Safety</t>
  </si>
  <si>
    <t>Building Safety</t>
  </si>
  <si>
    <t>ACCESSIBILITY/ADA COMPLIANCE</t>
  </si>
  <si>
    <t>Public Area Accessibility</t>
  </si>
  <si>
    <t>Unit Accessibility</t>
  </si>
  <si>
    <t>TOTAL REHABILITATION COST</t>
  </si>
  <si>
    <t>Please use the scale from Freddie Mac's Multifamily Property Condition Form (#1105) to determine the level of priority for each item listed on the Rehab Summary Tab.</t>
  </si>
  <si>
    <t>Critical Repairs (CR)</t>
  </si>
  <si>
    <t>These are repairs and replacements that significantly impact habitability, value, income or marketability.</t>
  </si>
  <si>
    <t>Priority Repairs (PR)</t>
  </si>
  <si>
    <t>These are repairs and replacements that are significant and must be addressed as soon as possible.  All Life Safety Hazards, Code Violations, Material Deficiencies and Significant Deferred Maintenance items are Priority Repairs.</t>
  </si>
  <si>
    <t>Material Deficiencies</t>
  </si>
  <si>
    <t>Unresolved problems that cannot reasonably be addressed by normal operations or Routine Maintenance and which include:</t>
  </si>
  <si>
    <t xml:space="preserve"> •</t>
  </si>
  <si>
    <t>Deficiencies which, if left uncorrected, have the potential to result in or contribute to critical element or system failure within one year</t>
  </si>
  <si>
    <t>Deficiencies that will likely result in a significant escalation of remedial cost related to any material building components that are approaching, have reached or exceeded their typical expected useful life or whose remaining useful life should not be relied upon in view of actual or effective age, abuse, excessive wear and tear, poor maintenance and exposure to the elements</t>
  </si>
  <si>
    <t>Any mold, water intrusions or potentially damaging leaks</t>
  </si>
  <si>
    <t>Significant Deferred Maintenance</t>
  </si>
  <si>
    <t>The postponement of normal maintenance, which cannot reasonably be resolved by normal operations or Routine Maintenance and which may result in any of the following:</t>
  </si>
  <si>
    <t>Advanced physical deterioration</t>
  </si>
  <si>
    <t>Lack of full operation or efficiency</t>
  </si>
  <si>
    <t>Increased operating costs</t>
  </si>
  <si>
    <t>Decline in property value</t>
  </si>
  <si>
    <t>Operational Repairs (OR)</t>
  </si>
  <si>
    <t>These are repairs and replacements that consist of Minor Deficiencies and Minor Deferred Maintenance that are expected to be completed by the Borrower as part of a repairs and maintenance budget and that cannot be reasonably resolved by Routine Maintenance.</t>
  </si>
  <si>
    <t>Minor Deficiencies</t>
  </si>
  <si>
    <t>Unresolved problems such as:</t>
  </si>
  <si>
    <t>Deficiencies that are not included in Critical or Priority Repairs</t>
  </si>
  <si>
    <t>Deficiencies that do not warrant immediate attention, but require repairs or replacements that should be undertaken within the next 12 months</t>
  </si>
  <si>
    <t>Deficiencies that cannot be reasonably addressed by Routine Maintenance, and have a cost of more than $3,000</t>
  </si>
  <si>
    <t>Minor Deferred Maintenance</t>
  </si>
  <si>
    <t>The postponement of normal maintenance that may result in minor deterioration, lack of efficiency, and/or minor increase in the operating budget and that has a cost of more than $3,000.</t>
  </si>
  <si>
    <t>Form 6C: LIHTC Budget</t>
  </si>
  <si>
    <t>Enter Project Name</t>
  </si>
  <si>
    <t>R E S I D E N T I A L</t>
  </si>
  <si>
    <t>Total Residential Project Cost</t>
  </si>
  <si>
    <t>Eligible Basis</t>
  </si>
  <si>
    <t>Acquisition</t>
  </si>
  <si>
    <t>New Construction / Rehab</t>
  </si>
  <si>
    <t>Acquisition Costs:</t>
  </si>
  <si>
    <t>Land</t>
  </si>
  <si>
    <t>Existing Structures</t>
  </si>
  <si>
    <t>Liens</t>
  </si>
  <si>
    <t>Closing, Title &amp; Recording Costs</t>
  </si>
  <si>
    <t>Extension payment</t>
  </si>
  <si>
    <t>Other:</t>
  </si>
  <si>
    <t>SUBTOTAL</t>
  </si>
  <si>
    <t>Construction:</t>
  </si>
  <si>
    <t>Demolition</t>
  </si>
  <si>
    <t>New Building</t>
  </si>
  <si>
    <t>Rehabilitation</t>
  </si>
  <si>
    <t>Contractor Profit</t>
  </si>
  <si>
    <t>Contractor Overhead</t>
  </si>
  <si>
    <t xml:space="preserve">New Construction Contingency   </t>
  </si>
  <si>
    <t xml:space="preserve">Rehab Contingency  </t>
  </si>
  <si>
    <t>Accessory Building</t>
  </si>
  <si>
    <t>Site Work / Infrastructure</t>
  </si>
  <si>
    <t>Off site Infrastructure</t>
  </si>
  <si>
    <t>Environmental Abatement (Building)</t>
  </si>
  <si>
    <t>Environmental Abatement (Land)</t>
  </si>
  <si>
    <t>Sales Tax</t>
  </si>
  <si>
    <t>Bond Premium</t>
  </si>
  <si>
    <t>Equipment and Furnishings</t>
  </si>
  <si>
    <t>Soft Costs:</t>
  </si>
  <si>
    <t xml:space="preserve">Buyer's Appraisal </t>
  </si>
  <si>
    <t>Market Study</t>
  </si>
  <si>
    <t>Architect</t>
  </si>
  <si>
    <t>Engineering</t>
  </si>
  <si>
    <t xml:space="preserve">Environmental Assessment </t>
  </si>
  <si>
    <t>Geotechnical Study</t>
  </si>
  <si>
    <t>Boundary &amp; Topographic Survey</t>
  </si>
  <si>
    <t>Legal - Real Estate</t>
  </si>
  <si>
    <t>Developer Fee</t>
  </si>
  <si>
    <t>Project Management / Dev Consultant Fees</t>
  </si>
  <si>
    <t>Other Consultants</t>
  </si>
  <si>
    <t>Soft Cost Contingency</t>
  </si>
  <si>
    <t>Pre-Development / Bridge Financing</t>
  </si>
  <si>
    <t>Bridge Loan Fees</t>
  </si>
  <si>
    <t>Bridge Loan Interest</t>
  </si>
  <si>
    <t>Construction Financing</t>
  </si>
  <si>
    <t>Construction Loan Fees</t>
  </si>
  <si>
    <t xml:space="preserve">Construction Loan Expenses </t>
  </si>
  <si>
    <t>Construction Loan Legal</t>
  </si>
  <si>
    <t>Construction Period Interest</t>
  </si>
  <si>
    <t>Lease-up Period Interest</t>
  </si>
  <si>
    <t>Permanent Loan Fees</t>
  </si>
  <si>
    <t xml:space="preserve">Permanent Loan Expenses </t>
  </si>
  <si>
    <t>Permanent Loan Legal</t>
  </si>
  <si>
    <t>LIHTC Fees</t>
  </si>
  <si>
    <t>LIHTC Legal</t>
  </si>
  <si>
    <t>LIHTC Owners Title Policy</t>
  </si>
  <si>
    <t>State HTF Fees</t>
  </si>
  <si>
    <t>Capitalized Reserves</t>
  </si>
  <si>
    <t>Operating Reserves</t>
  </si>
  <si>
    <t>Replacement Reserves</t>
  </si>
  <si>
    <t>Other Development Costs</t>
  </si>
  <si>
    <t>Real Estate Tax</t>
  </si>
  <si>
    <t xml:space="preserve">Insurance </t>
  </si>
  <si>
    <t>Relocation</t>
  </si>
  <si>
    <t>Bidding Costs</t>
  </si>
  <si>
    <t>Permits, Fees &amp; Hookups</t>
  </si>
  <si>
    <t>Impact/Mitigation Fees</t>
  </si>
  <si>
    <t>Development Period Utilities</t>
  </si>
  <si>
    <t>Nonprofit Donation</t>
  </si>
  <si>
    <t>Accounting/Audit</t>
  </si>
  <si>
    <r>
      <t>3</t>
    </r>
    <r>
      <rPr>
        <vertAlign val="superscript"/>
        <sz val="8"/>
        <rFont val="Verdana"/>
        <family val="2"/>
      </rPr>
      <t>rd</t>
    </r>
    <r>
      <rPr>
        <sz val="8"/>
        <rFont val="Verdana"/>
        <family val="2"/>
      </rPr>
      <t xml:space="preserve"> Party Certification of final development cost</t>
    </r>
  </si>
  <si>
    <t>Marketing/Leasing Expenses</t>
  </si>
  <si>
    <t>Carrying Costs at Rent up / Lease Up Reserve</t>
  </si>
  <si>
    <t>Eligible Basis Community Facilities</t>
  </si>
  <si>
    <t>Community Facility Eligible Basis</t>
  </si>
  <si>
    <t>Bond Related Costs of Issuance (4% Tax Credit/Bond Projects Only)</t>
  </si>
  <si>
    <t>Issuer Fees &amp; Related Expenses</t>
  </si>
  <si>
    <t>Bond Counsel</t>
  </si>
  <si>
    <t>Trustee Fees &amp; Expenses</t>
  </si>
  <si>
    <t>Underwriter Fees &amp; Counsel</t>
  </si>
  <si>
    <t>Placement Agent Fees &amp; Counsel</t>
  </si>
  <si>
    <t>Borrower's Counsel - Bond Related</t>
  </si>
  <si>
    <t>Rating Agency</t>
  </si>
  <si>
    <t>TOTALS:</t>
  </si>
  <si>
    <t>130% Eligible Basis "Boost"</t>
  </si>
  <si>
    <t>Is project located in a DDA or QCT?</t>
  </si>
  <si>
    <t>Eligible Basis Credit Calculation</t>
  </si>
  <si>
    <t>Total Eligible Basis</t>
  </si>
  <si>
    <t>Less Federal Grants and/or below-market Federal Loans</t>
  </si>
  <si>
    <t>Less non-qualified, non-recourse financing</t>
  </si>
  <si>
    <t>Less costs of non-qualifying Units of higher quality or excess costs of non-qualifying Units</t>
  </si>
  <si>
    <t>Less Historic Rehabilitation Tax Credit (Residential Portion only)</t>
  </si>
  <si>
    <t>Adjusted Eligible Basis</t>
  </si>
  <si>
    <t>* DDA or QCT Adjustment (100% or 130%)</t>
  </si>
  <si>
    <t>* Applicable Fraction (lesser of Project's Unit Fraction or Floor Space Fraction)</t>
  </si>
  <si>
    <t>Qualified Basis</t>
  </si>
  <si>
    <t>* Applicable Tax Credit Percentage</t>
  </si>
  <si>
    <t>Maximum Annual Credit Amount based on Qualified Basis</t>
  </si>
  <si>
    <r>
      <t xml:space="preserve">Total Maximum Annual Credit Amount based on Qualified Basis </t>
    </r>
    <r>
      <rPr>
        <b/>
        <sz val="8"/>
        <color indexed="8"/>
        <rFont val="Arial"/>
        <family val="2"/>
      </rPr>
      <t>(Acquisition and Rehab Credit)</t>
    </r>
  </si>
  <si>
    <t>Equity Gap Calculation</t>
  </si>
  <si>
    <r>
      <t xml:space="preserve">Total Residential Project Costs </t>
    </r>
    <r>
      <rPr>
        <i/>
        <sz val="8"/>
        <color indexed="8"/>
        <rFont val="Calibri"/>
        <family val="2"/>
      </rPr>
      <t>(from Form 6C)</t>
    </r>
  </si>
  <si>
    <r>
      <t xml:space="preserve">Less Total Residential Sources less LIHTC Equity </t>
    </r>
    <r>
      <rPr>
        <i/>
        <sz val="8"/>
        <color indexed="8"/>
        <rFont val="Calibri"/>
        <family val="2"/>
      </rPr>
      <t>(from Form 7)</t>
    </r>
  </si>
  <si>
    <t>Equity Gap</t>
  </si>
  <si>
    <r>
      <t xml:space="preserve">Divided by Tax Credit Factor </t>
    </r>
    <r>
      <rPr>
        <sz val="8"/>
        <rFont val="Arial"/>
        <family val="2"/>
      </rPr>
      <t>(</t>
    </r>
    <r>
      <rPr>
        <i/>
        <sz val="8"/>
        <rFont val="Arial"/>
        <family val="2"/>
      </rPr>
      <t>based on projected market pricing)</t>
    </r>
  </si>
  <si>
    <t>Divided by 10 Years</t>
  </si>
  <si>
    <t>Maximum Annual Credit Amount based on Equity Gap</t>
  </si>
  <si>
    <t>Maximum Annual Credit Requested</t>
  </si>
  <si>
    <t>Bridge Financing</t>
  </si>
  <si>
    <t>Source</t>
  </si>
  <si>
    <t>Amount</t>
  </si>
  <si>
    <t>Interest Rate</t>
  </si>
  <si>
    <t>Loan Term</t>
  </si>
  <si>
    <t>Amortization Period</t>
  </si>
  <si>
    <t>Source of Repayment</t>
  </si>
  <si>
    <t>Total Bridge Financing</t>
  </si>
  <si>
    <t>Permanent Financing - Residential</t>
  </si>
  <si>
    <t>Residential Sources</t>
  </si>
  <si>
    <t>Grant or Loan</t>
  </si>
  <si>
    <t xml:space="preserve"> Loan Term</t>
  </si>
  <si>
    <r>
      <t xml:space="preserve">Repayment Structure
</t>
    </r>
    <r>
      <rPr>
        <sz val="8"/>
        <rFont val="Arial"/>
        <family val="2"/>
      </rPr>
      <t>(e.g. deferred, cash flow only, etc.)</t>
    </r>
  </si>
  <si>
    <t>Residential Sources excluding LIHTC Equity</t>
  </si>
  <si>
    <t>Expected LIHTC Equity (Form 6D)</t>
  </si>
  <si>
    <t>Total Residential Sources</t>
  </si>
  <si>
    <t>Total Residential Development Cost</t>
  </si>
  <si>
    <t>Instructions:</t>
  </si>
  <si>
    <r>
      <t xml:space="preserve">The purpose of the 4% alternative Operating Pro Forma is for the project to demonstate financial feasibility using the minimum TC/Bond set-aside of 100% at 60% AMI.  The Alternative Pro Forma should use the lesser of (1) the maximum 60% AMI rents or (2) 10% less than the achievable market rents unless there are existing non-Commission use restrictions on the project which are required to remain in place.  </t>
    </r>
    <r>
      <rPr>
        <b/>
        <sz val="11"/>
        <rFont val="Calibri"/>
        <family val="2"/>
      </rPr>
      <t>Cells shaded green are input cells</t>
    </r>
    <r>
      <rPr>
        <sz val="11"/>
        <rFont val="Calibri"/>
        <family val="2"/>
      </rPr>
      <t>; all others will autocalculate.</t>
    </r>
  </si>
  <si>
    <t>Unit Size 
(Number of Bedrooms)</t>
  </si>
  <si>
    <t>% of Median 
Income Served</t>
  </si>
  <si>
    <t>Number of Units</t>
  </si>
  <si>
    <t>Market Rent</t>
  </si>
  <si>
    <t>Maximum Allowable Tax Credit Rents</t>
  </si>
  <si>
    <t>Utility Allowance</t>
  </si>
  <si>
    <t>Net Maximum Tax Credit Rents</t>
  </si>
  <si>
    <t>Concluded Rents from Market Study</t>
  </si>
  <si>
    <t xml:space="preserve">Maximum Achievable Rents </t>
  </si>
  <si>
    <t xml:space="preserve">Annual Gross Rental Income 
</t>
  </si>
  <si>
    <t>Maximum Allowable Tax Credit Rents are published here:</t>
  </si>
  <si>
    <t>https://www.wshfc.org/managers/map.aspx</t>
  </si>
  <si>
    <t>Calc_Sheet__c</t>
  </si>
  <si>
    <t>Unit_Mix_Nbr_of_Bedrooms__c</t>
  </si>
  <si>
    <t>Unit_Mix_Pct_Median_Income__c</t>
  </si>
  <si>
    <t>Unit_Mix_Nbr_of_Units__c</t>
  </si>
  <si>
    <t>Monthly_Rents_Market_Rent_Mkt_Study__c</t>
  </si>
  <si>
    <t>Monthly_Rents_LY_Max_TC_Rents__c</t>
  </si>
  <si>
    <t>Montly_Rents_Utility_Allowance__c</t>
  </si>
  <si>
    <t>Monthly_Rents_Achievable_Restricted__c</t>
  </si>
  <si>
    <t>Pro_Forma_Gross_Annual_Rental_Income__c</t>
  </si>
  <si>
    <t>Pro Forma Date:</t>
  </si>
  <si>
    <t>REVENUES</t>
  </si>
  <si>
    <t>Year 1</t>
  </si>
  <si>
    <t>Year 2</t>
  </si>
  <si>
    <t>Year 3</t>
  </si>
  <si>
    <t>Year 4</t>
  </si>
  <si>
    <t>Year 5</t>
  </si>
  <si>
    <t>Year 6</t>
  </si>
  <si>
    <t>Year 7</t>
  </si>
  <si>
    <t xml:space="preserve">Residential Income </t>
  </si>
  <si>
    <t>inflation factor</t>
  </si>
  <si>
    <t>Annual Gross Rental Income</t>
  </si>
  <si>
    <t>Name of First "Other" Source</t>
  </si>
  <si>
    <t>Name of Second "Other" Source</t>
  </si>
  <si>
    <t>Total Residential Income</t>
  </si>
  <si>
    <t>=</t>
  </si>
  <si>
    <t>Less Annual Residential Vacancy</t>
  </si>
  <si>
    <t>EFFECTIVE GROSS INCOME (EGI)</t>
  </si>
  <si>
    <t xml:space="preserve">EXPENSES </t>
  </si>
  <si>
    <t>Operating Expenses</t>
  </si>
  <si>
    <t>Cost / Unit (Y1)</t>
  </si>
  <si>
    <t>Management - On-site</t>
  </si>
  <si>
    <t>Management - Off-site</t>
  </si>
  <si>
    <t>Accounting</t>
  </si>
  <si>
    <t>Legal Services</t>
  </si>
  <si>
    <t>Insurance</t>
  </si>
  <si>
    <t>Real Estate Taxes</t>
  </si>
  <si>
    <t>Marketing</t>
  </si>
  <si>
    <t>Security</t>
  </si>
  <si>
    <t xml:space="preserve">Maintenance and janitorial </t>
  </si>
  <si>
    <t>Decorating/Turnover</t>
  </si>
  <si>
    <t>Contract Repairs</t>
  </si>
  <si>
    <t>Pest Control</t>
  </si>
  <si>
    <t>Elevator</t>
  </si>
  <si>
    <t>Water &amp; Sewer</t>
  </si>
  <si>
    <t>Garbage Removal</t>
  </si>
  <si>
    <t>Electric</t>
  </si>
  <si>
    <t>Oil/Gas/Other</t>
  </si>
  <si>
    <t>Telephone</t>
  </si>
  <si>
    <t>Other</t>
  </si>
  <si>
    <t>Total Residential Operating Expenses</t>
  </si>
  <si>
    <t>Replacement Reserve</t>
  </si>
  <si>
    <t>Operating Reserve</t>
  </si>
  <si>
    <t>Total Reserves</t>
  </si>
  <si>
    <t>TOTAL PROJECT EXPENSES</t>
  </si>
  <si>
    <t>NET OPERATING INCOME (EGI - Total Expenses)</t>
  </si>
  <si>
    <t>DEBT SERVICE</t>
  </si>
  <si>
    <t>HARD DEBT</t>
  </si>
  <si>
    <t>Loan Amount</t>
  </si>
  <si>
    <t>Lender 1</t>
  </si>
  <si>
    <t>Lender 2</t>
  </si>
  <si>
    <t>Lender 3</t>
  </si>
  <si>
    <t>TOTAL HARD DEBT SERVICE</t>
  </si>
  <si>
    <t>Gross Cash Flow</t>
  </si>
  <si>
    <t>Debt Coverage Ratio (Hard Debt)</t>
  </si>
  <si>
    <t>SOFT DEBT</t>
  </si>
  <si>
    <t>Lender 4</t>
  </si>
  <si>
    <t>Lender 5</t>
  </si>
  <si>
    <t>Lender 6</t>
  </si>
  <si>
    <t>Lender 7</t>
  </si>
  <si>
    <t>Lender 8</t>
  </si>
  <si>
    <t>Lender 9</t>
  </si>
  <si>
    <t>TOTAL SOFT  DEBT SERVICE</t>
  </si>
  <si>
    <t xml:space="preserve">Overall Debt Coverage Ratio </t>
  </si>
  <si>
    <t>Net Cash Flow</t>
  </si>
  <si>
    <t>Year 8</t>
  </si>
  <si>
    <t>Year 9</t>
  </si>
  <si>
    <t>Year 10</t>
  </si>
  <si>
    <t>Year 11</t>
  </si>
  <si>
    <t>Year 12</t>
  </si>
  <si>
    <t>Year 13</t>
  </si>
  <si>
    <t>Year 14</t>
  </si>
  <si>
    <t>Year 15</t>
  </si>
  <si>
    <t xml:space="preserve">Operating Expenses- </t>
  </si>
  <si>
    <t>TOTAL SOFT DEBT SERVICE</t>
  </si>
  <si>
    <t>Overall Coverage Ratio</t>
  </si>
  <si>
    <t>Residential_Income_Inflation_Factor__c</t>
  </si>
  <si>
    <t>Operating_Expenses_Inflation_Rate__c</t>
  </si>
  <si>
    <t>Residential_Vacancy_Factor__c</t>
  </si>
  <si>
    <t>Lender_1_HardDebt_Name__c</t>
  </si>
  <si>
    <t>Lender_1_HardDebt_Loan_Amount__c</t>
  </si>
  <si>
    <t>Lender_2_HardDebt_Name__c</t>
  </si>
  <si>
    <t>Lender_2_HardDebt_Loan_Amount__c</t>
  </si>
  <si>
    <t>Lender_3_HardDebt_Name__c</t>
  </si>
  <si>
    <t>Lender_3_HardDebt_Loan_Amount__c</t>
  </si>
  <si>
    <t>Lender_1_Name__c</t>
  </si>
  <si>
    <t>Lender_1_Loan_Amount__c</t>
  </si>
  <si>
    <t>Lender_2_Loan_Amount__c</t>
  </si>
  <si>
    <t>Lender_3_Name__c</t>
  </si>
  <si>
    <t>Lender_3_Loan_Amount__c</t>
  </si>
  <si>
    <t>Lender_4_Name__c</t>
  </si>
  <si>
    <t>Lender_4_Loan_Amount__c</t>
  </si>
  <si>
    <t>Lender_5_Loan_Amount__c</t>
  </si>
  <si>
    <t>Calc_Sheet_Operating_ProForma__c</t>
  </si>
  <si>
    <t>Year_Number__c</t>
  </si>
  <si>
    <t>RI_Other1__c</t>
  </si>
  <si>
    <t>RI_Other2__c</t>
  </si>
  <si>
    <t>OE_Management_Onsite__c</t>
  </si>
  <si>
    <t>OE_Management_Offsite__c</t>
  </si>
  <si>
    <t>OE Accounting</t>
  </si>
  <si>
    <t>OE_Legal_Services__c</t>
  </si>
  <si>
    <t>OE_Insurance__c</t>
  </si>
  <si>
    <t>OE_Real_Estate_Taxes__c</t>
  </si>
  <si>
    <t>OE_Marketing__c</t>
  </si>
  <si>
    <t>OE_Security__c</t>
  </si>
  <si>
    <t>OE_Maint_and_Janitorial__c</t>
  </si>
  <si>
    <t>OE_Decorating_Turnover__c</t>
  </si>
  <si>
    <t>OE_Contract_Repairs__c</t>
  </si>
  <si>
    <t>OE_Landscaping__c</t>
  </si>
  <si>
    <t>OE_Pest_Control__c</t>
  </si>
  <si>
    <t>OE_Management_Not_Off_Not_On__c</t>
  </si>
  <si>
    <t>OE_Elevator__c</t>
  </si>
  <si>
    <t>OE_Water_Sewer__c</t>
  </si>
  <si>
    <t>OE_Garbage_Removal__c</t>
  </si>
  <si>
    <t>OE_Electric__c</t>
  </si>
  <si>
    <t>OE_Oil_Gas_Other__c</t>
  </si>
  <si>
    <t>OE_Telephone__c</t>
  </si>
  <si>
    <t>OE_Other__c</t>
  </si>
  <si>
    <t>Replacement_Reserve__c</t>
  </si>
  <si>
    <t>Operating_Reserve__c</t>
  </si>
  <si>
    <t>Debt_Service_HardDebt_Lender_1__c</t>
  </si>
  <si>
    <t>Debt_Service_HardDebt_Lender_2__c</t>
  </si>
  <si>
    <t>Debt_Service_HardDebt_Lender_3__c</t>
  </si>
  <si>
    <t>Debt_Service_HardDebt_Lender_4__c</t>
  </si>
  <si>
    <t>Debt_Service_HardDebt_Lender_5__c</t>
  </si>
  <si>
    <t>Debt_Service_SoftDebt_Lender_1__c</t>
  </si>
  <si>
    <t>Debt_Service_SoftDebt_Lender_2__c</t>
  </si>
  <si>
    <t>Debt_Service_SoftDebt_Lender_3__c</t>
  </si>
  <si>
    <t>Debt_Service_SoftDebt_Lender_4__c</t>
  </si>
  <si>
    <t>Debt_Service_SoftDebt_Lender_5__c</t>
  </si>
  <si>
    <t>Year 01</t>
  </si>
  <si>
    <t>Year 02</t>
  </si>
  <si>
    <t>Year 03</t>
  </si>
  <si>
    <t>Year 04</t>
  </si>
  <si>
    <t>Year 05</t>
  </si>
  <si>
    <t>Year 06</t>
  </si>
  <si>
    <t>Year 07</t>
  </si>
  <si>
    <t>Year 08</t>
  </si>
  <si>
    <t>Year 09</t>
  </si>
  <si>
    <t>1.</t>
  </si>
  <si>
    <t>Please explain how structuring this project as a 4% Tax Credit/Bond deal changes the development budget.  Include any impacts on the scope of rehabilitation work.</t>
  </si>
  <si>
    <t>2.</t>
  </si>
  <si>
    <t>Please explain any existing use restrictions on the property, including the source of restrictions, the income levels required, and the expiration date.  Are the use restrictions required to remain in place?  Please explain to what extent these restrictions are inhibiting income on the property (i.e. quantify the income difference between the restrictions and 100% at 60% AMI).</t>
  </si>
  <si>
    <t>3.</t>
  </si>
  <si>
    <t>If the income restrictions are imposed by a Commission program, what changes to the rent and income restrictions would be necessary for the deal to work as a 4% tax credit/ bond deal?</t>
  </si>
  <si>
    <t>4.</t>
  </si>
  <si>
    <t>Based on analysis of the 4% Alternate Financing Plan, please explain the primary reasons this project is not feasible as a 4% tax credit/bond deal?</t>
  </si>
  <si>
    <t>* When answering the questions above, make the differences between this project as a 9% deal and this project as a 4% project very clear. What do you have to give up in order to structure this as a 4% deal? What is the impact on the property?</t>
  </si>
  <si>
    <t>Year project placed in service:</t>
  </si>
  <si>
    <t>Total Units in Project:</t>
  </si>
  <si>
    <t>Annual Deposits</t>
  </si>
  <si>
    <t>Annual Deposit / Unit</t>
  </si>
  <si>
    <t>Notes on Deposits</t>
  </si>
  <si>
    <t>Annual Expenditures</t>
  </si>
  <si>
    <t>Explanation of Expenditures</t>
  </si>
  <si>
    <t>Total Deposits</t>
  </si>
  <si>
    <t>Total Expenditures</t>
  </si>
  <si>
    <t>Expected Operating Reserve Balance Transfer</t>
  </si>
  <si>
    <t>Expected Replacement Reserve Balance Transfer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</si>
</sst>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164" formatCode="&quot;$&quot;#,##0"/>
    <numFmt numFmtId="165" formatCode="0.0%"/>
    <numFmt numFmtId="166" formatCode="_(&quot;$&quot;* #,##0_);_(&quot;$&quot;* \(#,##0\);_(&quot;$&quot;* &quot;-&quot;??_);_(@_)"/>
    <numFmt numFmtId="167" formatCode="#,##0.0%"/>
    <numFmt numFmtId="168" formatCode="_(&quot;$&quot;* #,##0.00_);_(&quot;$&quot;* \(#,##0.00\);_(&quot;$&quot;* &quot;-&quot;_);_(@_)"/>
    <numFmt numFmtId="169" formatCode="&quot;$&quot;#,##0.00"/>
  </numFmts>
  <fonts count="97">
    <font>
      <sz val="11"/>
      <color theme="1"/>
      <name val="Calibri"/>
      <family val="2"/>
      <scheme val="minor"/>
    </font>
    <font>
      <sz val="11"/>
      <color indexed="8"/>
      <name val="Calibri"/>
      <family val="2"/>
    </font>
    <font>
      <u/>
      <sz val="10"/>
      <color indexed="12"/>
      <name val="Arial"/>
      <family val="2"/>
    </font>
    <font>
      <sz val="9"/>
      <name val="Calibri"/>
      <family val="2"/>
    </font>
    <font>
      <sz val="10"/>
      <name val="Arial"/>
      <family val="2"/>
    </font>
    <font>
      <b/>
      <sz val="9"/>
      <name val="Calibri"/>
      <family val="2"/>
    </font>
    <font>
      <sz val="10"/>
      <name val="Arial"/>
      <family val="2"/>
    </font>
    <font>
      <sz val="9"/>
      <color indexed="81"/>
      <name val="Tahoma"/>
      <family val="2"/>
    </font>
    <font>
      <sz val="11"/>
      <name val="Calibri"/>
      <family val="2"/>
    </font>
    <font>
      <b/>
      <sz val="11"/>
      <name val="Calibri"/>
      <family val="2"/>
    </font>
    <font>
      <b/>
      <sz val="14"/>
      <color indexed="8"/>
      <name val="Calibri"/>
      <family val="2"/>
    </font>
    <font>
      <b/>
      <sz val="10"/>
      <color indexed="8"/>
      <name val="Calibri"/>
      <family val="2"/>
    </font>
    <font>
      <b/>
      <sz val="9"/>
      <color indexed="8"/>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color indexed="8"/>
      <name val="Calibri"/>
      <family val="2"/>
    </font>
    <font>
      <b/>
      <sz val="10"/>
      <name val="Arial"/>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sz val="10"/>
      <color indexed="10"/>
      <name val="Calibri"/>
      <family val="2"/>
    </font>
    <font>
      <i/>
      <sz val="11"/>
      <name val="Calibri"/>
      <family val="2"/>
    </font>
    <font>
      <u/>
      <sz val="10"/>
      <color indexed="12"/>
      <name val="Calibri"/>
      <family val="2"/>
    </font>
    <font>
      <b/>
      <sz val="16"/>
      <color indexed="8"/>
      <name val="Calibri"/>
      <family val="2"/>
    </font>
    <font>
      <i/>
      <sz val="9"/>
      <color indexed="48"/>
      <name val="Calibri"/>
      <family val="2"/>
    </font>
    <font>
      <b/>
      <i/>
      <sz val="9"/>
      <color indexed="48"/>
      <name val="Calibri"/>
      <family val="2"/>
    </font>
    <font>
      <i/>
      <sz val="9"/>
      <color indexed="8"/>
      <name val="Calibri"/>
      <family val="2"/>
    </font>
    <font>
      <b/>
      <i/>
      <sz val="9"/>
      <color indexed="8"/>
      <name val="Calibri"/>
      <family val="2"/>
    </font>
    <font>
      <i/>
      <sz val="9"/>
      <name val="Calibri"/>
      <family val="2"/>
    </font>
    <font>
      <u/>
      <sz val="11"/>
      <color indexed="8"/>
      <name val="Calibri"/>
      <family val="2"/>
    </font>
    <font>
      <b/>
      <i/>
      <sz val="8"/>
      <name val="Calibri"/>
      <family val="2"/>
    </font>
    <font>
      <sz val="8"/>
      <name val="Arial"/>
      <family val="2"/>
    </font>
    <font>
      <b/>
      <sz val="10"/>
      <color indexed="8"/>
      <name val="Arial"/>
      <family val="2"/>
    </font>
    <font>
      <sz val="11"/>
      <color indexed="8"/>
      <name val="Arial"/>
      <family val="2"/>
    </font>
    <font>
      <b/>
      <sz val="11"/>
      <color indexed="8"/>
      <name val="Arial"/>
      <family val="2"/>
    </font>
    <font>
      <sz val="9"/>
      <color indexed="8"/>
      <name val="Arial"/>
      <family val="2"/>
    </font>
    <font>
      <b/>
      <sz val="9"/>
      <color indexed="8"/>
      <name val="Arial"/>
      <family val="2"/>
    </font>
    <font>
      <b/>
      <sz val="8"/>
      <color indexed="8"/>
      <name val="Arial"/>
      <family val="2"/>
    </font>
    <font>
      <i/>
      <sz val="8"/>
      <color indexed="8"/>
      <name val="Calibri"/>
      <family val="2"/>
    </font>
    <font>
      <i/>
      <sz val="8"/>
      <name val="Arial"/>
      <family val="2"/>
    </font>
    <font>
      <sz val="9"/>
      <name val="Arial"/>
      <family val="2"/>
    </font>
    <font>
      <b/>
      <sz val="11"/>
      <name val="Arial"/>
      <family val="2"/>
    </font>
    <font>
      <sz val="11"/>
      <name val="Arial"/>
      <family val="2"/>
    </font>
    <font>
      <b/>
      <sz val="9"/>
      <name val="Arial"/>
      <family val="2"/>
    </font>
    <font>
      <b/>
      <sz val="8"/>
      <name val="Arial"/>
      <family val="2"/>
    </font>
    <font>
      <i/>
      <sz val="9"/>
      <name val="Arial"/>
      <family val="2"/>
    </font>
    <font>
      <sz val="12"/>
      <name val="Calibri"/>
      <family val="2"/>
    </font>
    <font>
      <sz val="10"/>
      <color indexed="8"/>
      <name val="Arial"/>
      <family val="2"/>
    </font>
    <font>
      <i/>
      <sz val="9"/>
      <color indexed="8"/>
      <name val="Arial"/>
      <family val="2"/>
    </font>
    <font>
      <sz val="11"/>
      <color theme="1"/>
      <name val="Calibri"/>
      <family val="2"/>
      <scheme val="minor"/>
    </font>
    <font>
      <b/>
      <sz val="11"/>
      <color theme="1"/>
      <name val="Calibri"/>
      <family val="2"/>
      <scheme val="minor"/>
    </font>
    <font>
      <sz val="11"/>
      <color theme="1"/>
      <name val="Calibri"/>
      <family val="2"/>
    </font>
    <font>
      <sz val="9"/>
      <color theme="1"/>
      <name val="Calibri"/>
      <family val="2"/>
    </font>
    <font>
      <sz val="11"/>
      <name val="Calibri"/>
      <family val="2"/>
      <scheme val="minor"/>
    </font>
    <font>
      <b/>
      <sz val="11"/>
      <color indexed="8"/>
      <name val="Calibri"/>
      <family val="2"/>
      <scheme val="minor"/>
    </font>
    <font>
      <b/>
      <sz val="11"/>
      <name val="Calibri"/>
      <family val="2"/>
      <scheme val="minor"/>
    </font>
    <font>
      <sz val="11"/>
      <color indexed="8"/>
      <name val="Calibri"/>
      <family val="2"/>
      <scheme val="minor"/>
    </font>
    <font>
      <sz val="10"/>
      <name val="Calibri"/>
      <family val="2"/>
      <scheme val="minor"/>
    </font>
    <font>
      <sz val="9"/>
      <name val="Calibri"/>
      <family val="2"/>
      <scheme val="minor"/>
    </font>
    <font>
      <b/>
      <sz val="9"/>
      <color indexed="8"/>
      <name val="Calibri"/>
      <family val="2"/>
      <scheme val="minor"/>
    </font>
    <font>
      <b/>
      <sz val="9"/>
      <name val="Calibri"/>
      <family val="2"/>
      <scheme val="minor"/>
    </font>
    <font>
      <b/>
      <i/>
      <sz val="9"/>
      <name val="Calibri"/>
      <family val="2"/>
      <scheme val="minor"/>
    </font>
    <font>
      <i/>
      <sz val="9"/>
      <name val="Calibri"/>
      <family val="2"/>
      <scheme val="minor"/>
    </font>
    <font>
      <b/>
      <i/>
      <sz val="8"/>
      <name val="Calibri"/>
      <family val="2"/>
      <scheme val="minor"/>
    </font>
    <font>
      <b/>
      <sz val="9"/>
      <color indexed="10"/>
      <name val="Calibri"/>
      <family val="2"/>
      <scheme val="minor"/>
    </font>
    <font>
      <b/>
      <sz val="10"/>
      <color rgb="FFFF0000"/>
      <name val="Arial"/>
      <family val="2"/>
    </font>
    <font>
      <sz val="12"/>
      <color theme="1"/>
      <name val="Calibri"/>
      <family val="2"/>
    </font>
    <font>
      <i/>
      <sz val="11"/>
      <name val="Calibri"/>
      <family val="2"/>
      <scheme val="minor"/>
    </font>
    <font>
      <b/>
      <sz val="10"/>
      <color indexed="60"/>
      <name val="Calibri"/>
      <family val="2"/>
      <scheme val="minor"/>
    </font>
    <font>
      <b/>
      <sz val="10"/>
      <name val="Calibri"/>
      <family val="2"/>
      <scheme val="minor"/>
    </font>
    <font>
      <i/>
      <sz val="10"/>
      <name val="Calibri"/>
      <family val="2"/>
      <scheme val="minor"/>
    </font>
    <font>
      <u/>
      <sz val="10"/>
      <color indexed="12"/>
      <name val="Calibri"/>
      <family val="2"/>
      <scheme val="minor"/>
    </font>
    <font>
      <i/>
      <sz val="10"/>
      <color indexed="8"/>
      <name val="Calibri"/>
      <family val="2"/>
      <scheme val="minor"/>
    </font>
    <font>
      <b/>
      <sz val="10"/>
      <color indexed="8"/>
      <name val="Calibri"/>
      <family val="2"/>
      <scheme val="minor"/>
    </font>
    <font>
      <b/>
      <i/>
      <sz val="10"/>
      <color indexed="8"/>
      <name val="Calibri"/>
      <family val="2"/>
      <scheme val="minor"/>
    </font>
    <font>
      <sz val="8"/>
      <name val="Calibri"/>
      <family val="2"/>
      <scheme val="minor"/>
    </font>
    <font>
      <b/>
      <sz val="14"/>
      <name val="Calibri"/>
      <family val="2"/>
      <scheme val="minor"/>
    </font>
    <font>
      <b/>
      <sz val="10"/>
      <color theme="1"/>
      <name val="Verdana"/>
      <family val="2"/>
    </font>
    <font>
      <b/>
      <i/>
      <sz val="8"/>
      <name val="Verdana"/>
      <family val="2"/>
    </font>
    <font>
      <b/>
      <sz val="10"/>
      <name val="Verdana"/>
      <family val="2"/>
    </font>
    <font>
      <sz val="8"/>
      <name val="Verdana"/>
      <family val="2"/>
    </font>
    <font>
      <b/>
      <sz val="8"/>
      <name val="Verdana"/>
      <family val="2"/>
    </font>
    <font>
      <sz val="8"/>
      <color theme="1"/>
      <name val="Verdana"/>
      <family val="2"/>
    </font>
    <font>
      <sz val="10"/>
      <color theme="1"/>
      <name val="Calibri"/>
      <family val="2"/>
      <scheme val="minor"/>
    </font>
    <font>
      <i/>
      <sz val="8"/>
      <name val="Verdana"/>
      <family val="2"/>
    </font>
    <font>
      <vertAlign val="superscript"/>
      <sz val="8"/>
      <name val="Verdana"/>
      <family val="2"/>
    </font>
    <font>
      <b/>
      <sz val="10"/>
      <name val="Calibri"/>
      <family val="2"/>
    </font>
    <font>
      <sz val="10"/>
      <name val="Calibri"/>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lightTrellis">
        <bgColor indexed="22"/>
      </patternFill>
    </fill>
    <fill>
      <patternFill patternType="solid">
        <fgColor indexed="42"/>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FFCC"/>
      </patternFill>
    </fill>
    <fill>
      <patternFill patternType="solid">
        <fgColor rgb="FFDAEEF3"/>
        <bgColor indexed="64"/>
      </patternFill>
    </fill>
    <fill>
      <patternFill patternType="darkTrellis"/>
    </fill>
  </fills>
  <borders count="2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thin">
        <color indexed="22"/>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style="double">
        <color indexed="64"/>
      </bottom>
      <diagonal/>
    </border>
    <border>
      <left style="thin">
        <color indexed="22"/>
      </left>
      <right style="thin">
        <color indexed="22"/>
      </right>
      <top style="thin">
        <color indexed="22"/>
      </top>
      <bottom style="double">
        <color indexed="64"/>
      </bottom>
      <diagonal/>
    </border>
    <border>
      <left style="thin">
        <color indexed="22"/>
      </left>
      <right style="medium">
        <color indexed="64"/>
      </right>
      <top style="thin">
        <color indexed="22"/>
      </top>
      <bottom style="double">
        <color indexed="64"/>
      </bottom>
      <diagonal/>
    </border>
    <border>
      <left/>
      <right style="medium">
        <color indexed="64"/>
      </right>
      <top style="thin">
        <color indexed="22"/>
      </top>
      <bottom style="thin">
        <color indexed="22"/>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22"/>
      </right>
      <top style="double">
        <color indexed="64"/>
      </top>
      <bottom style="medium">
        <color indexed="64"/>
      </bottom>
      <diagonal/>
    </border>
    <border>
      <left style="thin">
        <color indexed="22"/>
      </left>
      <right style="thin">
        <color indexed="22"/>
      </right>
      <top style="double">
        <color indexed="64"/>
      </top>
      <bottom style="medium">
        <color indexed="64"/>
      </bottom>
      <diagonal/>
    </border>
    <border>
      <left style="thin">
        <color indexed="22"/>
      </left>
      <right style="medium">
        <color indexed="64"/>
      </right>
      <top style="double">
        <color indexed="64"/>
      </top>
      <bottom style="medium">
        <color indexed="64"/>
      </bottom>
      <diagonal/>
    </border>
    <border>
      <left/>
      <right/>
      <top style="medium">
        <color indexed="64"/>
      </top>
      <bottom style="medium">
        <color indexed="64"/>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style="thin">
        <color indexed="22"/>
      </right>
      <top/>
      <bottom style="medium">
        <color indexed="64"/>
      </bottom>
      <diagonal/>
    </border>
    <border>
      <left/>
      <right style="thin">
        <color indexed="22"/>
      </right>
      <top style="double">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indexed="55"/>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22"/>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55"/>
      </top>
      <bottom/>
      <diagonal/>
    </border>
    <border>
      <left style="medium">
        <color indexed="64"/>
      </left>
      <right style="thin">
        <color indexed="64"/>
      </right>
      <top/>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22"/>
      </right>
      <top style="medium">
        <color indexed="64"/>
      </top>
      <bottom/>
      <diagonal/>
    </border>
    <border>
      <left style="thin">
        <color indexed="22"/>
      </left>
      <right/>
      <top style="medium">
        <color indexed="64"/>
      </top>
      <bottom style="thin">
        <color indexed="22"/>
      </bottom>
      <diagonal/>
    </border>
    <border>
      <left/>
      <right style="thin">
        <color indexed="22"/>
      </right>
      <top/>
      <bottom/>
      <diagonal/>
    </border>
    <border>
      <left style="thin">
        <color indexed="22"/>
      </left>
      <right/>
      <top style="thin">
        <color indexed="22"/>
      </top>
      <bottom style="thin">
        <color indexed="22"/>
      </bottom>
      <diagonal/>
    </border>
    <border>
      <left style="thin">
        <color indexed="64"/>
      </left>
      <right style="thin">
        <color indexed="64"/>
      </right>
      <top style="thin">
        <color indexed="64"/>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right/>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style="medium">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medium">
        <color indexed="64"/>
      </right>
      <top style="thin">
        <color theme="0" tint="-0.14996795556505021"/>
      </top>
      <bottom style="thin">
        <color indexed="64"/>
      </bottom>
      <diagonal/>
    </border>
    <border>
      <left/>
      <right style="thin">
        <color theme="0" tint="-0.14996795556505021"/>
      </right>
      <top style="thin">
        <color theme="0" tint="-0.14996795556505021"/>
      </top>
      <bottom style="thin">
        <color theme="0" tint="-0.14996795556505021"/>
      </bottom>
      <diagonal/>
    </border>
    <border>
      <left/>
      <right style="medium">
        <color indexed="64"/>
      </right>
      <top/>
      <bottom style="hair">
        <color theme="0" tint="-0.14993743705557422"/>
      </bottom>
      <diagonal/>
    </border>
    <border>
      <left style="medium">
        <color indexed="64"/>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medium">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medium">
        <color indexed="64"/>
      </right>
      <top style="thin">
        <color indexed="64"/>
      </top>
      <bottom style="thin">
        <color theme="0" tint="-0.14996795556505021"/>
      </bottom>
      <diagonal/>
    </border>
    <border>
      <left style="medium">
        <color indexed="64"/>
      </left>
      <right style="thin">
        <color theme="0" tint="-0.14996795556505021"/>
      </right>
      <top style="thin">
        <color theme="0" tint="-0.14996795556505021"/>
      </top>
      <bottom style="double">
        <color indexed="64"/>
      </bottom>
      <diagonal/>
    </border>
    <border>
      <left style="thin">
        <color theme="0" tint="-0.14996795556505021"/>
      </left>
      <right style="thin">
        <color theme="0" tint="-0.14996795556505021"/>
      </right>
      <top style="thin">
        <color theme="0" tint="-0.14996795556505021"/>
      </top>
      <bottom style="double">
        <color indexed="64"/>
      </bottom>
      <diagonal/>
    </border>
    <border>
      <left style="thin">
        <color theme="0" tint="-0.14996795556505021"/>
      </left>
      <right style="medium">
        <color indexed="64"/>
      </right>
      <top style="thin">
        <color theme="0" tint="-0.14996795556505021"/>
      </top>
      <bottom style="double">
        <color indexed="64"/>
      </bottom>
      <diagonal/>
    </border>
    <border>
      <left style="medium">
        <color indexed="64"/>
      </left>
      <right style="thin">
        <color theme="0" tint="-0.14996795556505021"/>
      </right>
      <top/>
      <bottom style="medium">
        <color indexed="64"/>
      </bottom>
      <diagonal/>
    </border>
    <border>
      <left style="thin">
        <color theme="0" tint="-0.14996795556505021"/>
      </left>
      <right style="thin">
        <color theme="0" tint="-0.14996795556505021"/>
      </right>
      <top/>
      <bottom style="medium">
        <color indexed="64"/>
      </bottom>
      <diagonal/>
    </border>
    <border>
      <left style="thin">
        <color theme="0" tint="-0.14996795556505021"/>
      </left>
      <right style="medium">
        <color indexed="64"/>
      </right>
      <top/>
      <bottom style="medium">
        <color indexed="64"/>
      </bottom>
      <diagonal/>
    </border>
    <border>
      <left style="medium">
        <color indexed="64"/>
      </left>
      <right style="medium">
        <color indexed="64"/>
      </right>
      <top style="hair">
        <color theme="0" tint="-0.14993743705557422"/>
      </top>
      <bottom style="hair">
        <color theme="0" tint="-0.14996795556505021"/>
      </bottom>
      <diagonal/>
    </border>
    <border>
      <left style="medium">
        <color indexed="64"/>
      </left>
      <right style="thin">
        <color theme="0" tint="-0.14996795556505021"/>
      </right>
      <top style="thin">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indexed="64"/>
      </bottom>
      <diagonal/>
    </border>
    <border>
      <left style="medium">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medium">
        <color indexed="64"/>
      </right>
      <top style="thin">
        <color indexed="64"/>
      </top>
      <bottom/>
      <diagonal/>
    </border>
    <border>
      <left style="medium">
        <color indexed="64"/>
      </left>
      <right style="thin">
        <color theme="0" tint="-0.14996795556505021"/>
      </right>
      <top style="double">
        <color indexed="64"/>
      </top>
      <bottom style="medium">
        <color indexed="64"/>
      </bottom>
      <diagonal/>
    </border>
    <border>
      <left style="thin">
        <color theme="0" tint="-0.14996795556505021"/>
      </left>
      <right style="thin">
        <color theme="0" tint="-0.14996795556505021"/>
      </right>
      <top style="double">
        <color indexed="64"/>
      </top>
      <bottom style="medium">
        <color indexed="64"/>
      </bottom>
      <diagonal/>
    </border>
    <border>
      <left style="thin">
        <color theme="0" tint="-0.14996795556505021"/>
      </left>
      <right style="medium">
        <color indexed="64"/>
      </right>
      <top style="double">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right style="medium">
        <color indexed="64"/>
      </right>
      <top/>
      <bottom style="thin">
        <color theme="0" tint="-0.14996795556505021"/>
      </bottom>
      <diagonal/>
    </border>
    <border>
      <left/>
      <right style="thin">
        <color theme="0" tint="-0.14996795556505021"/>
      </right>
      <top style="thin">
        <color theme="0" tint="-0.14996795556505021"/>
      </top>
      <bottom style="double">
        <color indexed="64"/>
      </bottom>
      <diagonal/>
    </border>
    <border>
      <left/>
      <right style="thin">
        <color theme="0" tint="-0.14996795556505021"/>
      </right>
      <top/>
      <bottom style="medium">
        <color indexed="64"/>
      </bottom>
      <diagonal/>
    </border>
    <border>
      <left/>
      <right style="thin">
        <color theme="0" tint="-0.14996795556505021"/>
      </right>
      <top style="thin">
        <color indexed="64"/>
      </top>
      <bottom style="thin">
        <color theme="0" tint="-0.14996795556505021"/>
      </bottom>
      <diagonal/>
    </border>
    <border>
      <left style="medium">
        <color indexed="64"/>
      </left>
      <right style="thin">
        <color theme="0" tint="-0.14996795556505021"/>
      </right>
      <top style="thin">
        <color indexed="64"/>
      </top>
      <bottom style="medium">
        <color indexed="64"/>
      </bottom>
      <diagonal/>
    </border>
    <border>
      <left/>
      <right style="thin">
        <color theme="0" tint="-0.14996795556505021"/>
      </right>
      <top style="thin">
        <color indexed="64"/>
      </top>
      <bottom style="medium">
        <color indexed="64"/>
      </bottom>
      <diagonal/>
    </border>
    <border>
      <left style="thin">
        <color theme="0" tint="-0.14996795556505021"/>
      </left>
      <right style="thin">
        <color theme="0" tint="-0.14996795556505021"/>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right style="thin">
        <color theme="0" tint="-0.14996795556505021"/>
      </right>
      <top style="medium">
        <color indexed="64"/>
      </top>
      <bottom style="medium">
        <color indexed="64"/>
      </bottom>
      <diagonal/>
    </border>
    <border>
      <left/>
      <right style="thin">
        <color theme="0" tint="-0.14996795556505021"/>
      </right>
      <top style="medium">
        <color indexed="64"/>
      </top>
      <bottom style="thin">
        <color theme="0" tint="-0.14996795556505021"/>
      </bottom>
      <diagonal/>
    </border>
    <border>
      <left/>
      <right style="thin">
        <color theme="0" tint="-0.14996795556505021"/>
      </right>
      <top style="thin">
        <color theme="0" tint="-0.14996795556505021"/>
      </top>
      <bottom style="medium">
        <color indexed="64"/>
      </bottom>
      <diagonal/>
    </border>
    <border>
      <left style="medium">
        <color indexed="64"/>
      </left>
      <right/>
      <top style="medium">
        <color indexed="64"/>
      </top>
      <bottom style="thin">
        <color theme="0" tint="-0.14996795556505021"/>
      </bottom>
      <diagonal/>
    </border>
    <border>
      <left style="medium">
        <color indexed="64"/>
      </left>
      <right/>
      <top style="thin">
        <color theme="0" tint="-0.14996795556505021"/>
      </top>
      <bottom style="medium">
        <color indexed="64"/>
      </bottom>
      <diagonal/>
    </border>
    <border>
      <left style="medium">
        <color theme="0" tint="-0.14996795556505021"/>
      </left>
      <right style="medium">
        <color indexed="64"/>
      </right>
      <top style="medium">
        <color indexed="64"/>
      </top>
      <bottom style="medium">
        <color indexed="64"/>
      </bottom>
      <diagonal/>
    </border>
    <border>
      <left style="medium">
        <color indexed="64"/>
      </left>
      <right style="thin">
        <color theme="0" tint="-0.14996795556505021"/>
      </right>
      <top style="medium">
        <color indexed="64"/>
      </top>
      <bottom/>
      <diagonal/>
    </border>
    <border>
      <left style="thin">
        <color theme="0" tint="-0.14996795556505021"/>
      </left>
      <right style="thin">
        <color theme="0" tint="-0.14996795556505021"/>
      </right>
      <top style="medium">
        <color indexed="64"/>
      </top>
      <bottom/>
      <diagonal/>
    </border>
    <border>
      <left style="thin">
        <color theme="0" tint="-0.14996795556505021"/>
      </left>
      <right style="medium">
        <color indexed="64"/>
      </right>
      <top style="medium">
        <color indexed="64"/>
      </top>
      <bottom/>
      <diagonal/>
    </border>
    <border>
      <left style="thin">
        <color theme="0" tint="-0.14996795556505021"/>
      </left>
      <right/>
      <top/>
      <bottom style="medium">
        <color indexed="64"/>
      </bottom>
      <diagonal/>
    </border>
    <border>
      <left style="thin">
        <color theme="0" tint="-0.14996795556505021"/>
      </left>
      <right/>
      <top style="medium">
        <color indexed="64"/>
      </top>
      <bottom/>
      <diagonal/>
    </border>
    <border>
      <left style="thin">
        <color theme="0" tint="-0.14996795556505021"/>
      </left>
      <right/>
      <top/>
      <bottom/>
      <diagonal/>
    </border>
    <border>
      <left style="thin">
        <color indexed="22"/>
      </left>
      <right/>
      <top style="thin">
        <color indexed="22"/>
      </top>
      <bottom style="medium">
        <color theme="1"/>
      </bottom>
      <diagonal/>
    </border>
    <border>
      <left/>
      <right style="medium">
        <color indexed="64"/>
      </right>
      <top style="thin">
        <color indexed="22"/>
      </top>
      <bottom style="medium">
        <color theme="1"/>
      </bottom>
      <diagonal/>
    </border>
    <border>
      <left/>
      <right/>
      <top style="medium">
        <color theme="1"/>
      </top>
      <bottom/>
      <diagonal/>
    </border>
    <border>
      <left/>
      <right style="medium">
        <color indexed="64"/>
      </right>
      <top style="medium">
        <color theme="1"/>
      </top>
      <bottom/>
      <diagonal/>
    </border>
    <border>
      <left style="thin">
        <color rgb="FFB2B2B2"/>
      </left>
      <right style="thin">
        <color rgb="FFB2B2B2"/>
      </right>
      <top style="thin">
        <color rgb="FFB2B2B2"/>
      </top>
      <bottom style="thin">
        <color rgb="FFB2B2B2"/>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theme="3" tint="0.39997558519241921"/>
      </top>
      <bottom/>
      <diagonal/>
    </border>
    <border>
      <left style="medium">
        <color indexed="64"/>
      </left>
      <right style="thin">
        <color indexed="64"/>
      </right>
      <top style="thin">
        <color theme="3" tint="0.39997558519241921"/>
      </top>
      <bottom style="thin">
        <color theme="3" tint="0.39997558519241921"/>
      </bottom>
      <diagonal/>
    </border>
    <border>
      <left style="thin">
        <color indexed="64"/>
      </left>
      <right/>
      <top style="thin">
        <color theme="3" tint="0.39997558519241921"/>
      </top>
      <bottom/>
      <diagonal/>
    </border>
    <border>
      <left style="thin">
        <color indexed="64"/>
      </left>
      <right/>
      <top/>
      <bottom style="thin">
        <color theme="3" tint="0.39997558519241921"/>
      </bottom>
      <diagonal/>
    </border>
    <border>
      <left style="thin">
        <color indexed="64"/>
      </left>
      <right/>
      <top style="thin">
        <color indexed="64"/>
      </top>
      <bottom style="medium">
        <color indexed="64"/>
      </bottom>
      <diagonal/>
    </border>
    <border>
      <left style="thin">
        <color indexed="64"/>
      </left>
      <right style="thin">
        <color theme="0" tint="-0.249977111117893"/>
      </right>
      <top/>
      <bottom/>
      <diagonal/>
    </border>
    <border>
      <left style="thin">
        <color indexed="64"/>
      </left>
      <right style="thin">
        <color theme="0" tint="-0.249977111117893"/>
      </right>
      <top/>
      <bottom style="thin">
        <color indexed="64"/>
      </bottom>
      <diagonal/>
    </border>
    <border>
      <left style="thin">
        <color theme="0" tint="-0.249977111117893"/>
      </left>
      <right style="medium">
        <color indexed="64"/>
      </right>
      <top style="thin">
        <color indexed="64"/>
      </top>
      <bottom style="medium">
        <color indexed="64"/>
      </bottom>
      <diagonal/>
    </border>
    <border>
      <left style="thin">
        <color indexed="64"/>
      </left>
      <right style="thin">
        <color theme="0" tint="-0.249977111117893"/>
      </right>
      <top style="medium">
        <color indexed="64"/>
      </top>
      <bottom/>
      <diagonal/>
    </border>
    <border>
      <left style="thin">
        <color theme="0" tint="-0.249977111117893"/>
      </left>
      <right style="medium">
        <color indexed="64"/>
      </right>
      <top/>
      <bottom style="medium">
        <color indexed="64"/>
      </bottom>
      <diagonal/>
    </border>
    <border>
      <left style="thin">
        <color indexed="64"/>
      </left>
      <right style="thin">
        <color theme="0" tint="-0.249977111117893"/>
      </right>
      <top/>
      <bottom style="medium">
        <color indexed="64"/>
      </bottom>
      <diagonal/>
    </border>
    <border>
      <left style="thin">
        <color theme="0" tint="-0.249977111117893"/>
      </left>
      <right style="medium">
        <color indexed="64"/>
      </right>
      <top style="medium">
        <color indexed="64"/>
      </top>
      <bottom style="thin">
        <color indexed="64"/>
      </bottom>
      <diagonal/>
    </border>
    <border>
      <left style="thin">
        <color indexed="64"/>
      </left>
      <right style="thin">
        <color theme="0" tint="-0.249977111117893"/>
      </right>
      <top style="medium">
        <color indexed="64"/>
      </top>
      <bottom style="thin">
        <color theme="3" tint="0.39997558519241921"/>
      </bottom>
      <diagonal/>
    </border>
    <border>
      <left style="thin">
        <color indexed="64"/>
      </left>
      <right style="thin">
        <color theme="0" tint="-0.249977111117893"/>
      </right>
      <top style="thin">
        <color theme="3" tint="0.39997558519241921"/>
      </top>
      <bottom/>
      <diagonal/>
    </border>
    <border>
      <left style="thin">
        <color indexed="64"/>
      </left>
      <right style="thin">
        <color theme="0" tint="-0.249977111117893"/>
      </right>
      <top style="thin">
        <color theme="3" tint="0.39997558519241921"/>
      </top>
      <bottom style="thin">
        <color theme="3" tint="0.39997558519241921"/>
      </bottom>
      <diagonal/>
    </border>
    <border>
      <left style="thin">
        <color theme="0" tint="-0.249977111117893"/>
      </left>
      <right style="medium">
        <color indexed="64"/>
      </right>
      <top style="medium">
        <color indexed="64"/>
      </top>
      <bottom style="thin">
        <color theme="3" tint="0.39997558519241921"/>
      </bottom>
      <diagonal/>
    </border>
    <border>
      <left style="thin">
        <color theme="0" tint="-0.249977111117893"/>
      </left>
      <right style="medium">
        <color indexed="64"/>
      </right>
      <top style="thin">
        <color theme="3" tint="0.39997558519241921"/>
      </top>
      <bottom style="thin">
        <color theme="3" tint="0.39997558519241921"/>
      </bottom>
      <diagonal/>
    </border>
    <border>
      <left style="thin">
        <color theme="0" tint="-0.249977111117893"/>
      </left>
      <right style="medium">
        <color indexed="64"/>
      </right>
      <top style="thin">
        <color theme="3" tint="0.39997558519241921"/>
      </top>
      <bottom/>
      <diagonal/>
    </border>
    <border>
      <left style="thin">
        <color theme="0" tint="-0.249977111117893"/>
      </left>
      <right style="medium">
        <color indexed="64"/>
      </right>
      <top style="thin">
        <color theme="3" tint="0.39997558519241921"/>
      </top>
      <bottom style="thin">
        <color indexed="64"/>
      </bottom>
      <diagonal/>
    </border>
    <border>
      <left style="thin">
        <color theme="0" tint="-0.249977111117893"/>
      </left>
      <right style="medium">
        <color indexed="64"/>
      </right>
      <top/>
      <bottom style="thin">
        <color theme="3" tint="0.39997558519241921"/>
      </bottom>
      <diagonal/>
    </border>
    <border>
      <left style="medium">
        <color indexed="64"/>
      </left>
      <right style="thin">
        <color indexed="64"/>
      </right>
      <top style="thin">
        <color theme="3" tint="0.39997558519241921"/>
      </top>
      <bottom style="thin">
        <color indexed="64"/>
      </bottom>
      <diagonal/>
    </border>
    <border>
      <left style="medium">
        <color indexed="64"/>
      </left>
      <right style="thin">
        <color indexed="64"/>
      </right>
      <top style="medium">
        <color indexed="64"/>
      </top>
      <bottom style="thin">
        <color theme="3" tint="0.39997558519241921"/>
      </bottom>
      <diagonal/>
    </border>
    <border>
      <left style="medium">
        <color indexed="64"/>
      </left>
      <right/>
      <top style="thin">
        <color theme="3" tint="0.39997558519241921"/>
      </top>
      <bottom/>
      <diagonal/>
    </border>
    <border>
      <left style="medium">
        <color indexed="64"/>
      </left>
      <right/>
      <top style="thin">
        <color theme="3" tint="0.39997558519241921"/>
      </top>
      <bottom style="thin">
        <color theme="3" tint="0.39997558519241921"/>
      </bottom>
      <diagonal/>
    </border>
    <border>
      <left style="medium">
        <color indexed="64"/>
      </left>
      <right/>
      <top style="thin">
        <color theme="3" tint="0.39997558519241921"/>
      </top>
      <bottom style="thin">
        <color indexed="64"/>
      </bottom>
      <diagonal/>
    </border>
    <border>
      <left style="medium">
        <color indexed="64"/>
      </left>
      <right/>
      <top style="medium">
        <color indexed="64"/>
      </top>
      <bottom style="thin">
        <color theme="3" tint="0.39997558519241921"/>
      </bottom>
      <diagonal/>
    </border>
    <border>
      <left/>
      <right style="medium">
        <color indexed="64"/>
      </right>
      <top style="thin">
        <color theme="3" tint="0.39997558519241921"/>
      </top>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style="medium">
        <color indexed="64"/>
      </left>
      <right style="thin">
        <color indexed="22"/>
      </right>
      <top style="double">
        <color indexed="64"/>
      </top>
      <bottom style="thin">
        <color indexed="64"/>
      </bottom>
      <diagonal/>
    </border>
    <border>
      <left style="thin">
        <color indexed="22"/>
      </left>
      <right style="thin">
        <color indexed="22"/>
      </right>
      <top style="double">
        <color indexed="64"/>
      </top>
      <bottom style="thin">
        <color indexed="64"/>
      </bottom>
      <diagonal/>
    </border>
    <border>
      <left style="thin">
        <color indexed="22"/>
      </left>
      <right style="medium">
        <color indexed="64"/>
      </right>
      <top style="double">
        <color indexed="64"/>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right/>
      <top/>
      <bottom style="medium">
        <color theme="3" tint="-0.24994659260841701"/>
      </bottom>
      <diagonal/>
    </border>
    <border>
      <left/>
      <right/>
      <top style="medium">
        <color indexed="64"/>
      </top>
      <bottom style="medium">
        <color theme="3" tint="-0.24994659260841701"/>
      </bottom>
      <diagonal/>
    </border>
    <border>
      <left/>
      <right/>
      <top style="medium">
        <color theme="3" tint="-0.24994659260841701"/>
      </top>
      <bottom/>
      <diagonal/>
    </border>
    <border>
      <left/>
      <right style="medium">
        <color indexed="64"/>
      </right>
      <top style="thin">
        <color theme="0" tint="-0.14996795556505021"/>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22"/>
      </right>
      <top style="medium">
        <color indexed="64"/>
      </top>
      <bottom style="thin">
        <color theme="0" tint="-0.249977111117893"/>
      </bottom>
      <diagonal/>
    </border>
    <border>
      <left style="medium">
        <color indexed="64"/>
      </left>
      <right/>
      <top style="medium">
        <color indexed="64"/>
      </top>
      <bottom style="thin">
        <color theme="0" tint="-0.249977111117893"/>
      </bottom>
      <diagonal/>
    </border>
    <border>
      <left/>
      <right/>
      <top style="medium">
        <color indexed="64"/>
      </top>
      <bottom style="thin">
        <color theme="0" tint="-0.249977111117893"/>
      </bottom>
      <diagonal/>
    </border>
    <border>
      <left/>
      <right style="thin">
        <color indexed="22"/>
      </right>
      <top style="medium">
        <color indexed="64"/>
      </top>
      <bottom style="thin">
        <color theme="0" tint="-0.249977111117893"/>
      </bottom>
      <diagonal/>
    </border>
    <border>
      <left style="medium">
        <color indexed="64"/>
      </left>
      <right style="thin">
        <color indexed="22"/>
      </right>
      <top style="thin">
        <color theme="0" tint="-0.249977111117893"/>
      </top>
      <bottom style="thin">
        <color theme="0" tint="-0.249977111117893"/>
      </bottom>
      <diagonal/>
    </border>
    <border>
      <left style="medium">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indexed="22"/>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top style="thin">
        <color theme="0" tint="-0.249977111117893"/>
      </top>
      <bottom style="medium">
        <color indexed="64"/>
      </bottom>
      <diagonal/>
    </border>
    <border>
      <left/>
      <right style="thin">
        <color indexed="22"/>
      </right>
      <top style="thin">
        <color theme="0" tint="-0.249977111117893"/>
      </top>
      <bottom style="medium">
        <color indexed="64"/>
      </bottom>
      <diagonal/>
    </border>
    <border>
      <left style="thin">
        <color theme="0" tint="-0.14996795556505021"/>
      </left>
      <right style="medium">
        <color indexed="64"/>
      </right>
      <top/>
      <bottom style="thin">
        <color indexed="64"/>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style="thin">
        <color indexed="64"/>
      </bottom>
      <diagonal/>
    </border>
    <border>
      <left/>
      <right style="medium">
        <color indexed="64"/>
      </right>
      <top style="medium">
        <color indexed="64"/>
      </top>
      <bottom style="thin">
        <color theme="0" tint="-0.249977111117893"/>
      </bottom>
      <diagonal/>
    </border>
    <border>
      <left/>
      <right style="medium">
        <color indexed="64"/>
      </right>
      <top style="thin">
        <color theme="0" tint="-0.249977111117893"/>
      </top>
      <bottom style="thin">
        <color theme="0" tint="-0.249977111117893"/>
      </bottom>
      <diagonal/>
    </border>
    <border>
      <left style="medium">
        <color indexed="64"/>
      </left>
      <right style="thin">
        <color indexed="22"/>
      </right>
      <top/>
      <bottom style="thin">
        <color indexed="22"/>
      </bottom>
      <diagonal/>
    </border>
    <border>
      <left/>
      <right style="thin">
        <color indexed="22"/>
      </right>
      <top/>
      <bottom style="thin">
        <color indexed="22"/>
      </bottom>
      <diagonal/>
    </border>
    <border>
      <left style="thin">
        <color indexed="22"/>
      </left>
      <right style="thin">
        <color indexed="22"/>
      </right>
      <top style="medium">
        <color indexed="64"/>
      </top>
      <bottom style="thin">
        <color theme="0" tint="-0.249977111117893"/>
      </bottom>
      <diagonal/>
    </border>
    <border>
      <left style="thin">
        <color indexed="22"/>
      </left>
      <right/>
      <top style="medium">
        <color indexed="64"/>
      </top>
      <bottom style="thin">
        <color theme="0" tint="-0.249977111117893"/>
      </bottom>
      <diagonal/>
    </border>
    <border>
      <left style="thin">
        <color indexed="22"/>
      </left>
      <right/>
      <top style="thin">
        <color theme="0" tint="-0.249977111117893"/>
      </top>
      <bottom style="thin">
        <color theme="0" tint="-0.249977111117893"/>
      </bottom>
      <diagonal/>
    </border>
    <border>
      <left style="thin">
        <color indexed="22"/>
      </left>
      <right style="medium">
        <color indexed="64"/>
      </right>
      <top style="thin">
        <color theme="0" tint="-0.249977111117893"/>
      </top>
      <bottom style="double">
        <color indexed="64"/>
      </bottom>
      <diagonal/>
    </border>
    <border>
      <left style="thin">
        <color indexed="22"/>
      </left>
      <right style="medium">
        <color indexed="64"/>
      </right>
      <top style="medium">
        <color indexed="64"/>
      </top>
      <bottom style="thin">
        <color theme="0" tint="-0.249977111117893"/>
      </bottom>
      <diagonal/>
    </border>
    <border>
      <left style="thin">
        <color indexed="22"/>
      </left>
      <right style="medium">
        <color indexed="64"/>
      </right>
      <top style="thin">
        <color theme="0" tint="-0.249977111117893"/>
      </top>
      <bottom style="thin">
        <color theme="0" tint="-0.249977111117893"/>
      </bottom>
      <diagonal/>
    </border>
    <border>
      <left style="thin">
        <color indexed="22"/>
      </left>
      <right style="medium">
        <color indexed="64"/>
      </right>
      <top/>
      <bottom style="double">
        <color indexed="64"/>
      </bottom>
      <diagonal/>
    </border>
    <border>
      <left style="thin">
        <color theme="0" tint="-0.249977111117893"/>
      </left>
      <right/>
      <top style="thin">
        <color theme="0" tint="-0.14996795556505021"/>
      </top>
      <bottom style="medium">
        <color indexed="64"/>
      </bottom>
      <diagonal/>
    </border>
    <border>
      <left style="thin">
        <color theme="0" tint="-0.249977111117893"/>
      </left>
      <right style="medium">
        <color indexed="64"/>
      </right>
      <top style="thin">
        <color theme="0" tint="-0.14996795556505021"/>
      </top>
      <bottom style="medium">
        <color indexed="64"/>
      </bottom>
      <diagonal/>
    </border>
    <border>
      <left style="thin">
        <color theme="0" tint="-0.249977111117893"/>
      </left>
      <right style="thin">
        <color theme="0" tint="-0.14999847407452621"/>
      </right>
      <top style="thin">
        <color theme="0" tint="-0.14996795556505021"/>
      </top>
      <bottom style="medium">
        <color indexed="64"/>
      </bottom>
      <diagonal/>
    </border>
    <border>
      <left style="thin">
        <color theme="0" tint="-0.14999847407452621"/>
      </left>
      <right style="thin">
        <color theme="0" tint="-0.14999847407452621"/>
      </right>
      <top style="thin">
        <color theme="0" tint="-0.14999847407452621"/>
      </top>
      <bottom style="medium">
        <color indexed="64"/>
      </bottom>
      <diagonal/>
    </border>
    <border>
      <left style="medium">
        <color indexed="64"/>
      </left>
      <right style="medium">
        <color indexed="64"/>
      </right>
      <top style="thin">
        <color indexed="64"/>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medium">
        <color indexed="64"/>
      </right>
      <top/>
      <bottom style="hair">
        <color theme="0" tint="-0.14999847407452621"/>
      </bottom>
      <diagonal/>
    </border>
    <border>
      <left/>
      <right/>
      <top/>
      <bottom style="hair">
        <color theme="0" tint="-0.14999847407452621"/>
      </bottom>
      <diagonal/>
    </border>
    <border>
      <left style="medium">
        <color indexed="64"/>
      </left>
      <right style="thin">
        <color theme="0" tint="-0.14996795556505021"/>
      </right>
      <top style="thin">
        <color theme="0" tint="-0.14999847407452621"/>
      </top>
      <bottom style="thin">
        <color indexed="64"/>
      </bottom>
      <diagonal/>
    </border>
    <border>
      <left style="medium">
        <color indexed="64"/>
      </left>
      <right style="thin">
        <color theme="0" tint="-0.14996795556505021"/>
      </right>
      <top style="thin">
        <color theme="0" tint="-0.14996795556505021"/>
      </top>
      <bottom/>
      <diagonal/>
    </border>
    <border>
      <left/>
      <right/>
      <top style="hair">
        <color theme="0" tint="-0.14999847407452621"/>
      </top>
      <bottom style="thin">
        <color indexed="64"/>
      </bottom>
      <diagonal/>
    </border>
    <border>
      <left/>
      <right style="medium">
        <color indexed="64"/>
      </right>
      <top style="hair">
        <color theme="0" tint="-0.14999847407452621"/>
      </top>
      <bottom style="thin">
        <color indexed="64"/>
      </bottom>
      <diagonal/>
    </border>
  </borders>
  <cellStyleXfs count="71">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58" fillId="0" borderId="0" applyFont="0" applyFill="0" applyBorder="0" applyAlignment="0" applyProtection="0"/>
    <xf numFmtId="44" fontId="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3" fillId="0" borderId="0" applyNumberFormat="0" applyFill="0" applyBorder="0" applyAlignment="0" applyProtection="0"/>
    <xf numFmtId="0" fontId="24"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2"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4" fillId="0" borderId="0"/>
    <xf numFmtId="0" fontId="6" fillId="0" borderId="0"/>
    <xf numFmtId="0" fontId="4" fillId="0" borderId="0"/>
    <xf numFmtId="0" fontId="58" fillId="0" borderId="0"/>
    <xf numFmtId="0" fontId="58" fillId="0" borderId="0"/>
    <xf numFmtId="0" fontId="6" fillId="0" borderId="0"/>
    <xf numFmtId="0" fontId="4" fillId="0" borderId="0"/>
    <xf numFmtId="0" fontId="1" fillId="0" borderId="0"/>
    <xf numFmtId="0" fontId="6" fillId="0" borderId="0"/>
    <xf numFmtId="0" fontId="4" fillId="0" borderId="0"/>
    <xf numFmtId="0" fontId="58" fillId="0" borderId="0"/>
    <xf numFmtId="0" fontId="6" fillId="0" borderId="0"/>
    <xf numFmtId="0" fontId="4" fillId="0" borderId="0"/>
    <xf numFmtId="0" fontId="6" fillId="0" borderId="0"/>
    <xf numFmtId="0" fontId="6" fillId="0" borderId="0"/>
    <xf numFmtId="0" fontId="4" fillId="0" borderId="0"/>
    <xf numFmtId="0" fontId="4" fillId="0" borderId="0"/>
    <xf numFmtId="0" fontId="1" fillId="0" borderId="0"/>
    <xf numFmtId="0" fontId="18" fillId="0" borderId="0"/>
    <xf numFmtId="0" fontId="6" fillId="23" borderId="7" applyNumberFormat="0" applyFont="0" applyAlignment="0" applyProtection="0"/>
    <xf numFmtId="0" fontId="4" fillId="23" borderId="7" applyNumberFormat="0" applyFont="0" applyAlignment="0" applyProtection="0"/>
    <xf numFmtId="0" fontId="28" fillId="20" borderId="8" applyNumberFormat="0" applyAlignment="0" applyProtection="0"/>
    <xf numFmtId="9" fontId="4"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0" fontId="16" fillId="0" borderId="0" applyNumberFormat="0" applyFill="0" applyBorder="0" applyAlignment="0" applyProtection="0"/>
    <xf numFmtId="0" fontId="11" fillId="0" borderId="9" applyNumberFormat="0" applyFill="0" applyAlignment="0" applyProtection="0"/>
    <xf numFmtId="0" fontId="29" fillId="0" borderId="0" applyNumberFormat="0" applyFill="0" applyBorder="0" applyAlignment="0" applyProtection="0"/>
    <xf numFmtId="0" fontId="58" fillId="36" borderId="159" applyNumberFormat="0" applyFont="0" applyAlignment="0" applyProtection="0"/>
  </cellStyleXfs>
  <cellXfs count="780">
    <xf numFmtId="0" fontId="0" fillId="0" borderId="0" xfId="0"/>
    <xf numFmtId="1" fontId="8" fillId="30" borderId="17" xfId="0" applyNumberFormat="1" applyFont="1" applyFill="1" applyBorder="1" applyAlignment="1" applyProtection="1">
      <alignment horizontal="center" vertical="center"/>
      <protection locked="0"/>
    </xf>
    <xf numFmtId="9" fontId="30" fillId="30" borderId="13" xfId="0" applyNumberFormat="1" applyFont="1" applyFill="1" applyBorder="1" applyAlignment="1" applyProtection="1">
      <alignment horizontal="center" vertical="center" wrapText="1"/>
      <protection locked="0"/>
    </xf>
    <xf numFmtId="1" fontId="8" fillId="30" borderId="13" xfId="0" applyNumberFormat="1" applyFont="1" applyFill="1" applyBorder="1" applyAlignment="1" applyProtection="1">
      <alignment horizontal="center" vertical="center"/>
      <protection locked="0"/>
    </xf>
    <xf numFmtId="1" fontId="8" fillId="30" borderId="18" xfId="0" applyNumberFormat="1" applyFont="1" applyFill="1" applyBorder="1" applyAlignment="1" applyProtection="1">
      <alignment horizontal="center" vertical="center"/>
      <protection locked="0"/>
    </xf>
    <xf numFmtId="9" fontId="30" fillId="30" borderId="19" xfId="0" applyNumberFormat="1" applyFont="1" applyFill="1" applyBorder="1" applyAlignment="1" applyProtection="1">
      <alignment horizontal="center" vertical="center" wrapText="1"/>
      <protection locked="0"/>
    </xf>
    <xf numFmtId="1" fontId="8" fillId="30" borderId="19" xfId="0" applyNumberFormat="1" applyFont="1" applyFill="1" applyBorder="1" applyAlignment="1" applyProtection="1">
      <alignment horizontal="center" vertical="center"/>
      <protection locked="0"/>
    </xf>
    <xf numFmtId="9" fontId="30" fillId="30" borderId="19" xfId="0" applyNumberFormat="1" applyFont="1" applyFill="1" applyBorder="1" applyAlignment="1" applyProtection="1">
      <alignment horizontal="center" vertical="center"/>
      <protection locked="0"/>
    </xf>
    <xf numFmtId="1" fontId="8" fillId="30" borderId="15" xfId="0" applyNumberFormat="1" applyFont="1" applyFill="1" applyBorder="1" applyAlignment="1" applyProtection="1">
      <alignment horizontal="center" vertical="center"/>
      <protection locked="0"/>
    </xf>
    <xf numFmtId="166" fontId="8" fillId="30" borderId="13" xfId="30" applyNumberFormat="1" applyFont="1" applyFill="1" applyBorder="1" applyAlignment="1" applyProtection="1">
      <alignment vertical="center"/>
      <protection locked="0"/>
    </xf>
    <xf numFmtId="166" fontId="8" fillId="30" borderId="19" xfId="30" applyNumberFormat="1" applyFont="1" applyFill="1" applyBorder="1" applyAlignment="1" applyProtection="1">
      <alignment vertical="center"/>
      <protection locked="0"/>
    </xf>
    <xf numFmtId="166" fontId="8" fillId="30" borderId="15" xfId="30" applyNumberFormat="1" applyFont="1" applyFill="1" applyBorder="1" applyAlignment="1" applyProtection="1">
      <alignment vertical="center"/>
      <protection locked="0"/>
    </xf>
    <xf numFmtId="0" fontId="64" fillId="0" borderId="0" xfId="50" applyFont="1"/>
    <xf numFmtId="0" fontId="62" fillId="0" borderId="0" xfId="50" applyFont="1"/>
    <xf numFmtId="9" fontId="62" fillId="0" borderId="0" xfId="50" applyNumberFormat="1" applyFont="1" applyAlignment="1">
      <alignment horizontal="left"/>
    </xf>
    <xf numFmtId="0" fontId="65" fillId="0" borderId="0" xfId="59" applyFont="1"/>
    <xf numFmtId="0" fontId="65" fillId="0" borderId="0" xfId="59" applyFont="1" applyAlignment="1">
      <alignment horizontal="left"/>
    </xf>
    <xf numFmtId="6" fontId="65" fillId="0" borderId="0" xfId="28" applyNumberFormat="1" applyFont="1" applyFill="1" applyBorder="1" applyAlignment="1">
      <alignment horizontal="left"/>
    </xf>
    <xf numFmtId="10" fontId="66" fillId="30" borderId="30" xfId="64" applyNumberFormat="1" applyFont="1" applyFill="1" applyBorder="1" applyProtection="1">
      <protection locked="0"/>
    </xf>
    <xf numFmtId="10" fontId="66" fillId="30" borderId="33" xfId="64" applyNumberFormat="1" applyFont="1" applyFill="1" applyBorder="1" applyProtection="1">
      <protection locked="0"/>
    </xf>
    <xf numFmtId="166" fontId="67" fillId="30" borderId="98" xfId="42" applyNumberFormat="1" applyFont="1" applyFill="1" applyBorder="1" applyAlignment="1" applyProtection="1">
      <alignment horizontal="right" vertical="center"/>
      <protection locked="0"/>
    </xf>
    <xf numFmtId="166" fontId="67" fillId="30" borderId="95" xfId="42" applyNumberFormat="1" applyFont="1" applyFill="1" applyBorder="1" applyAlignment="1" applyProtection="1">
      <alignment horizontal="right" vertical="center"/>
      <protection locked="0"/>
    </xf>
    <xf numFmtId="42" fontId="67" fillId="30" borderId="95" xfId="42" applyNumberFormat="1" applyFont="1" applyFill="1" applyBorder="1" applyAlignment="1" applyProtection="1">
      <alignment vertical="center"/>
      <protection locked="0"/>
    </xf>
    <xf numFmtId="42" fontId="67" fillId="30" borderId="98" xfId="42" applyNumberFormat="1" applyFont="1" applyFill="1" applyBorder="1" applyAlignment="1" applyProtection="1">
      <alignment vertical="center"/>
      <protection locked="0"/>
    </xf>
    <xf numFmtId="42" fontId="67" fillId="30" borderId="95" xfId="42" applyNumberFormat="1" applyFont="1" applyFill="1" applyBorder="1" applyAlignment="1" applyProtection="1">
      <alignment horizontal="right" vertical="center"/>
      <protection locked="0"/>
    </xf>
    <xf numFmtId="42" fontId="67" fillId="30" borderId="98" xfId="42" applyNumberFormat="1" applyFont="1" applyFill="1" applyBorder="1" applyAlignment="1" applyProtection="1">
      <alignment horizontal="right" vertical="center"/>
      <protection locked="0"/>
    </xf>
    <xf numFmtId="166" fontId="67" fillId="30" borderId="36" xfId="42" applyNumberFormat="1" applyFont="1" applyFill="1" applyBorder="1" applyAlignment="1" applyProtection="1">
      <alignment horizontal="right" vertical="center"/>
      <protection locked="0"/>
    </xf>
    <xf numFmtId="166" fontId="67" fillId="30" borderId="48" xfId="42" applyNumberFormat="1" applyFont="1" applyFill="1" applyBorder="1" applyAlignment="1" applyProtection="1">
      <alignment horizontal="right" vertical="center"/>
      <protection locked="0"/>
    </xf>
    <xf numFmtId="166" fontId="67" fillId="30" borderId="49" xfId="42" applyNumberFormat="1" applyFont="1" applyFill="1" applyBorder="1" applyAlignment="1" applyProtection="1">
      <alignment horizontal="right" vertical="center"/>
      <protection locked="0"/>
    </xf>
    <xf numFmtId="166" fontId="67" fillId="30" borderId="96" xfId="42" applyNumberFormat="1" applyFont="1" applyFill="1" applyBorder="1" applyAlignment="1" applyProtection="1">
      <alignment horizontal="right" vertical="center"/>
      <protection locked="0"/>
    </xf>
    <xf numFmtId="166" fontId="67" fillId="30" borderId="97" xfId="42" applyNumberFormat="1" applyFont="1" applyFill="1" applyBorder="1" applyAlignment="1" applyProtection="1">
      <alignment horizontal="right" vertical="center"/>
      <protection locked="0"/>
    </xf>
    <xf numFmtId="166" fontId="67" fillId="30" borderId="38" xfId="42" applyNumberFormat="1" applyFont="1" applyFill="1" applyBorder="1" applyAlignment="1" applyProtection="1">
      <alignment horizontal="right" vertical="center"/>
      <protection locked="0"/>
    </xf>
    <xf numFmtId="166" fontId="67" fillId="30" borderId="39" xfId="42" applyNumberFormat="1" applyFont="1" applyFill="1" applyBorder="1" applyAlignment="1" applyProtection="1">
      <alignment horizontal="right" vertical="center"/>
      <protection locked="0"/>
    </xf>
    <xf numFmtId="166" fontId="67" fillId="30" borderId="40" xfId="42" applyNumberFormat="1" applyFont="1" applyFill="1" applyBorder="1" applyAlignment="1" applyProtection="1">
      <alignment horizontal="right" vertical="center"/>
      <protection locked="0"/>
    </xf>
    <xf numFmtId="0" fontId="44" fillId="26" borderId="52" xfId="0" applyFont="1" applyFill="1" applyBorder="1" applyAlignment="1" applyProtection="1">
      <alignment horizontal="center"/>
      <protection locked="0"/>
    </xf>
    <xf numFmtId="42" fontId="44" fillId="26" borderId="0" xfId="0" applyNumberFormat="1" applyFont="1" applyFill="1" applyProtection="1">
      <protection locked="0"/>
    </xf>
    <xf numFmtId="42" fontId="44" fillId="26" borderId="31" xfId="0" applyNumberFormat="1" applyFont="1" applyFill="1" applyBorder="1" applyProtection="1">
      <protection locked="0"/>
    </xf>
    <xf numFmtId="9" fontId="44" fillId="26" borderId="31" xfId="0" applyNumberFormat="1" applyFont="1" applyFill="1" applyBorder="1" applyProtection="1">
      <protection locked="0"/>
    </xf>
    <xf numFmtId="168" fontId="44" fillId="26" borderId="0" xfId="0" applyNumberFormat="1" applyFont="1" applyFill="1" applyProtection="1">
      <protection locked="0"/>
    </xf>
    <xf numFmtId="0" fontId="4" fillId="24" borderId="146" xfId="0" applyFont="1" applyFill="1" applyBorder="1" applyAlignment="1" applyProtection="1">
      <alignment vertical="center"/>
      <protection locked="0"/>
    </xf>
    <xf numFmtId="44" fontId="4" fillId="24" borderId="132" xfId="0" applyNumberFormat="1" applyFont="1" applyFill="1" applyBorder="1" applyAlignment="1" applyProtection="1">
      <alignment horizontal="right"/>
      <protection locked="0"/>
    </xf>
    <xf numFmtId="9" fontId="4" fillId="24" borderId="144" xfId="0" applyNumberFormat="1" applyFont="1" applyFill="1" applyBorder="1" applyProtection="1">
      <protection locked="0"/>
    </xf>
    <xf numFmtId="0" fontId="4" fillId="24" borderId="131" xfId="0" applyFont="1" applyFill="1" applyBorder="1" applyProtection="1">
      <protection locked="0"/>
    </xf>
    <xf numFmtId="0" fontId="4" fillId="24" borderId="0" xfId="0" applyFont="1" applyFill="1" applyAlignment="1" applyProtection="1">
      <alignment horizontal="center"/>
      <protection locked="0"/>
    </xf>
    <xf numFmtId="0" fontId="4" fillId="24" borderId="118" xfId="0" applyFont="1" applyFill="1" applyBorder="1" applyAlignment="1" applyProtection="1">
      <alignment vertical="center"/>
      <protection locked="0"/>
    </xf>
    <xf numFmtId="44" fontId="4" fillId="24" borderId="97" xfId="0" applyNumberFormat="1" applyFont="1" applyFill="1" applyBorder="1" applyAlignment="1" applyProtection="1">
      <alignment horizontal="right"/>
      <protection locked="0"/>
    </xf>
    <xf numFmtId="9" fontId="4" fillId="24" borderId="101" xfId="0" applyNumberFormat="1" applyFont="1" applyFill="1" applyBorder="1" applyProtection="1">
      <protection locked="0"/>
    </xf>
    <xf numFmtId="0" fontId="4" fillId="24" borderId="96" xfId="0" applyFont="1" applyFill="1" applyBorder="1" applyProtection="1">
      <protection locked="0"/>
    </xf>
    <xf numFmtId="0" fontId="4" fillId="24" borderId="147" xfId="0" applyFont="1" applyFill="1" applyBorder="1" applyAlignment="1" applyProtection="1">
      <alignment vertical="center"/>
      <protection locked="0"/>
    </xf>
    <xf numFmtId="44" fontId="4" fillId="24" borderId="134" xfId="0" applyNumberFormat="1" applyFont="1" applyFill="1" applyBorder="1" applyAlignment="1" applyProtection="1">
      <alignment horizontal="right"/>
      <protection locked="0"/>
    </xf>
    <xf numFmtId="9" fontId="4" fillId="24" borderId="145" xfId="0" applyNumberFormat="1" applyFont="1" applyFill="1" applyBorder="1" applyProtection="1">
      <protection locked="0"/>
    </xf>
    <xf numFmtId="0" fontId="4" fillId="24" borderId="133" xfId="0" applyFont="1" applyFill="1" applyBorder="1" applyProtection="1">
      <protection locked="0"/>
    </xf>
    <xf numFmtId="0" fontId="4" fillId="24" borderId="146" xfId="0" applyFont="1" applyFill="1" applyBorder="1" applyProtection="1">
      <protection locked="0"/>
    </xf>
    <xf numFmtId="164" fontId="4" fillId="24" borderId="144" xfId="0" applyNumberFormat="1" applyFont="1" applyFill="1" applyBorder="1" applyProtection="1">
      <protection locked="0"/>
    </xf>
    <xf numFmtId="9" fontId="4" fillId="24" borderId="131" xfId="0" applyNumberFormat="1" applyFont="1" applyFill="1" applyBorder="1" applyProtection="1">
      <protection locked="0"/>
    </xf>
    <xf numFmtId="0" fontId="4" fillId="24" borderId="118" xfId="0" applyFont="1" applyFill="1" applyBorder="1" applyProtection="1">
      <protection locked="0"/>
    </xf>
    <xf numFmtId="164" fontId="4" fillId="24" borderId="101" xfId="0" applyNumberFormat="1" applyFont="1" applyFill="1" applyBorder="1" applyProtection="1">
      <protection locked="0"/>
    </xf>
    <xf numFmtId="9" fontId="4" fillId="24" borderId="96" xfId="0" applyNumberFormat="1" applyFont="1" applyFill="1" applyBorder="1" applyProtection="1">
      <protection locked="0"/>
    </xf>
    <xf numFmtId="0" fontId="4" fillId="24" borderId="147" xfId="0" applyFont="1" applyFill="1" applyBorder="1" applyProtection="1">
      <protection locked="0"/>
    </xf>
    <xf numFmtId="164" fontId="4" fillId="24" borderId="145" xfId="0" applyNumberFormat="1" applyFont="1" applyFill="1" applyBorder="1" applyProtection="1">
      <protection locked="0"/>
    </xf>
    <xf numFmtId="9" fontId="4" fillId="24" borderId="133" xfId="0" applyNumberFormat="1" applyFont="1" applyFill="1" applyBorder="1" applyProtection="1">
      <protection locked="0"/>
    </xf>
    <xf numFmtId="5" fontId="49" fillId="24" borderId="0" xfId="0" applyNumberFormat="1" applyFont="1" applyFill="1" applyProtection="1">
      <protection locked="0"/>
    </xf>
    <xf numFmtId="5" fontId="4" fillId="24" borderId="0" xfId="0" applyNumberFormat="1" applyFont="1" applyFill="1" applyProtection="1">
      <protection locked="0"/>
    </xf>
    <xf numFmtId="167" fontId="4" fillId="24" borderId="0" xfId="0" applyNumberFormat="1" applyFont="1" applyFill="1" applyProtection="1">
      <protection locked="0"/>
    </xf>
    <xf numFmtId="10" fontId="44" fillId="0" borderId="31" xfId="0" applyNumberFormat="1" applyFont="1" applyBorder="1" applyProtection="1">
      <protection locked="0"/>
    </xf>
    <xf numFmtId="5" fontId="49" fillId="29" borderId="0" xfId="0" applyNumberFormat="1" applyFont="1" applyFill="1" applyProtection="1">
      <protection locked="0"/>
    </xf>
    <xf numFmtId="44" fontId="92" fillId="32" borderId="85" xfId="0" applyNumberFormat="1" applyFont="1" applyFill="1" applyBorder="1" applyProtection="1">
      <protection locked="0"/>
    </xf>
    <xf numFmtId="44" fontId="92" fillId="32" borderId="167" xfId="0" applyNumberFormat="1" applyFont="1" applyFill="1" applyBorder="1" applyProtection="1">
      <protection locked="0"/>
    </xf>
    <xf numFmtId="44" fontId="92" fillId="32" borderId="80" xfId="0" applyNumberFormat="1" applyFont="1" applyFill="1" applyBorder="1" applyProtection="1">
      <protection locked="0"/>
    </xf>
    <xf numFmtId="44" fontId="92" fillId="32" borderId="166" xfId="0" applyNumberFormat="1" applyFont="1" applyFill="1" applyBorder="1" applyProtection="1">
      <protection locked="0"/>
    </xf>
    <xf numFmtId="44" fontId="92" fillId="0" borderId="169" xfId="0" applyNumberFormat="1" applyFont="1" applyBorder="1" applyProtection="1">
      <protection locked="0"/>
    </xf>
    <xf numFmtId="44" fontId="92" fillId="32" borderId="86" xfId="0" applyNumberFormat="1" applyFont="1" applyFill="1" applyBorder="1" applyProtection="1">
      <protection locked="0"/>
    </xf>
    <xf numFmtId="44" fontId="92" fillId="0" borderId="178" xfId="0" applyNumberFormat="1" applyFont="1" applyBorder="1" applyProtection="1">
      <protection locked="0"/>
    </xf>
    <xf numFmtId="44" fontId="92" fillId="0" borderId="181" xfId="0" applyNumberFormat="1" applyFont="1" applyBorder="1" applyProtection="1">
      <protection locked="0"/>
    </xf>
    <xf numFmtId="44" fontId="92" fillId="0" borderId="171" xfId="0" applyNumberFormat="1" applyFont="1" applyBorder="1" applyProtection="1">
      <protection locked="0"/>
    </xf>
    <xf numFmtId="44" fontId="92" fillId="0" borderId="182" xfId="0" applyNumberFormat="1" applyFont="1" applyBorder="1" applyProtection="1">
      <protection locked="0"/>
    </xf>
    <xf numFmtId="44" fontId="92" fillId="0" borderId="180" xfId="0" applyNumberFormat="1" applyFont="1" applyBorder="1" applyProtection="1">
      <protection locked="0"/>
    </xf>
    <xf numFmtId="44" fontId="92" fillId="0" borderId="64" xfId="0" applyNumberFormat="1" applyFont="1" applyBorder="1" applyProtection="1">
      <protection locked="0"/>
    </xf>
    <xf numFmtId="44" fontId="92" fillId="0" borderId="179" xfId="0" applyNumberFormat="1" applyFont="1" applyBorder="1" applyProtection="1">
      <protection locked="0"/>
    </xf>
    <xf numFmtId="44" fontId="92" fillId="0" borderId="183" xfId="0" applyNumberFormat="1" applyFont="1" applyBorder="1" applyProtection="1">
      <protection locked="0"/>
    </xf>
    <xf numFmtId="44" fontId="92" fillId="0" borderId="172" xfId="0" applyNumberFormat="1" applyFont="1" applyBorder="1" applyProtection="1">
      <protection locked="0"/>
    </xf>
    <xf numFmtId="44" fontId="92" fillId="0" borderId="184" xfId="0" applyNumberFormat="1" applyFont="1" applyBorder="1" applyProtection="1">
      <protection locked="0"/>
    </xf>
    <xf numFmtId="44" fontId="92" fillId="32" borderId="186" xfId="0" applyNumberFormat="1" applyFont="1" applyFill="1" applyBorder="1" applyProtection="1">
      <protection locked="0"/>
    </xf>
    <xf numFmtId="44" fontId="92" fillId="32" borderId="187" xfId="0" applyNumberFormat="1" applyFont="1" applyFill="1" applyBorder="1" applyProtection="1">
      <protection locked="0"/>
    </xf>
    <xf numFmtId="44" fontId="92" fillId="32" borderId="23" xfId="0" applyNumberFormat="1" applyFont="1" applyFill="1" applyBorder="1" applyProtection="1">
      <protection locked="0"/>
    </xf>
    <xf numFmtId="44" fontId="92" fillId="32" borderId="188" xfId="0" applyNumberFormat="1" applyFont="1" applyFill="1" applyBorder="1" applyProtection="1">
      <protection locked="0"/>
    </xf>
    <xf numFmtId="44" fontId="92" fillId="32" borderId="189" xfId="0" applyNumberFormat="1" applyFont="1" applyFill="1" applyBorder="1" applyProtection="1">
      <protection locked="0"/>
    </xf>
    <xf numFmtId="44" fontId="92" fillId="32" borderId="22" xfId="0" applyNumberFormat="1" applyFont="1" applyFill="1" applyBorder="1" applyProtection="1">
      <protection locked="0"/>
    </xf>
    <xf numFmtId="44" fontId="92" fillId="32" borderId="190" xfId="0" applyNumberFormat="1" applyFont="1" applyFill="1" applyBorder="1" applyProtection="1">
      <protection locked="0"/>
    </xf>
    <xf numFmtId="44" fontId="92" fillId="32" borderId="191" xfId="0" applyNumberFormat="1" applyFont="1" applyFill="1" applyBorder="1" applyProtection="1">
      <protection locked="0"/>
    </xf>
    <xf numFmtId="44" fontId="92" fillId="0" borderId="185" xfId="0" applyNumberFormat="1" applyFont="1" applyBorder="1" applyProtection="1">
      <protection locked="0"/>
    </xf>
    <xf numFmtId="44" fontId="92" fillId="0" borderId="74" xfId="0" applyNumberFormat="1" applyFont="1" applyBorder="1" applyProtection="1">
      <protection locked="0"/>
    </xf>
    <xf numFmtId="44" fontId="92" fillId="0" borderId="174" xfId="0" applyNumberFormat="1" applyFont="1" applyBorder="1" applyProtection="1">
      <protection locked="0"/>
    </xf>
    <xf numFmtId="44" fontId="92" fillId="0" borderId="28" xfId="0" applyNumberFormat="1" applyFont="1" applyBorder="1" applyProtection="1">
      <protection locked="0"/>
    </xf>
    <xf numFmtId="44" fontId="92" fillId="0" borderId="24" xfId="0" applyNumberFormat="1" applyFont="1" applyBorder="1" applyProtection="1">
      <protection locked="0"/>
    </xf>
    <xf numFmtId="44" fontId="92" fillId="0" borderId="67" xfId="0" applyNumberFormat="1" applyFont="1" applyBorder="1" applyProtection="1">
      <protection locked="0"/>
    </xf>
    <xf numFmtId="44" fontId="92" fillId="0" borderId="177" xfId="0" applyNumberFormat="1" applyFont="1" applyBorder="1" applyProtection="1">
      <protection locked="0"/>
    </xf>
    <xf numFmtId="166" fontId="8" fillId="29" borderId="13" xfId="30" applyNumberFormat="1" applyFont="1" applyFill="1" applyBorder="1" applyAlignment="1" applyProtection="1">
      <alignment vertical="center"/>
    </xf>
    <xf numFmtId="166" fontId="8" fillId="29" borderId="15" xfId="30" applyNumberFormat="1" applyFont="1" applyFill="1" applyBorder="1" applyAlignment="1" applyProtection="1">
      <alignment vertical="center"/>
    </xf>
    <xf numFmtId="166" fontId="8" fillId="29" borderId="14" xfId="30" applyNumberFormat="1" applyFont="1" applyFill="1" applyBorder="1" applyAlignment="1" applyProtection="1">
      <alignment vertical="center"/>
    </xf>
    <xf numFmtId="166" fontId="8" fillId="29" borderId="16" xfId="30" applyNumberFormat="1" applyFont="1" applyFill="1" applyBorder="1" applyAlignment="1" applyProtection="1">
      <alignment vertical="center"/>
    </xf>
    <xf numFmtId="166" fontId="3" fillId="30" borderId="36" xfId="44" applyNumberFormat="1" applyFont="1" applyFill="1" applyBorder="1" applyAlignment="1" applyProtection="1">
      <alignment horizontal="right" vertical="center"/>
      <protection locked="0"/>
    </xf>
    <xf numFmtId="166" fontId="3" fillId="30" borderId="48" xfId="44" applyNumberFormat="1" applyFont="1" applyFill="1" applyBorder="1" applyAlignment="1" applyProtection="1">
      <alignment horizontal="right" vertical="center"/>
      <protection locked="0"/>
    </xf>
    <xf numFmtId="166" fontId="3" fillId="30" borderId="49" xfId="44" applyNumberFormat="1" applyFont="1" applyFill="1" applyBorder="1" applyAlignment="1" applyProtection="1">
      <alignment horizontal="right" vertical="center"/>
      <protection locked="0"/>
    </xf>
    <xf numFmtId="166" fontId="3" fillId="30" borderId="95" xfId="44" applyNumberFormat="1" applyFont="1" applyFill="1" applyBorder="1" applyAlignment="1" applyProtection="1">
      <alignment horizontal="right" vertical="center"/>
      <protection locked="0"/>
    </xf>
    <xf numFmtId="166" fontId="3" fillId="30" borderId="96" xfId="44" applyNumberFormat="1" applyFont="1" applyFill="1" applyBorder="1" applyAlignment="1" applyProtection="1">
      <alignment horizontal="right" vertical="center"/>
      <protection locked="0"/>
    </xf>
    <xf numFmtId="166" fontId="3" fillId="30" borderId="97" xfId="44" applyNumberFormat="1" applyFont="1" applyFill="1" applyBorder="1" applyAlignment="1" applyProtection="1">
      <alignment horizontal="right" vertical="center"/>
      <protection locked="0"/>
    </xf>
    <xf numFmtId="166" fontId="3" fillId="30" borderId="193" xfId="44" applyNumberFormat="1" applyFont="1" applyFill="1" applyBorder="1" applyAlignment="1" applyProtection="1">
      <alignment horizontal="right" vertical="center"/>
      <protection locked="0"/>
    </xf>
    <xf numFmtId="166" fontId="3" fillId="30" borderId="194" xfId="44" applyNumberFormat="1" applyFont="1" applyFill="1" applyBorder="1" applyAlignment="1" applyProtection="1">
      <alignment horizontal="right" vertical="center"/>
      <protection locked="0"/>
    </xf>
    <xf numFmtId="166" fontId="3" fillId="30" borderId="195" xfId="44" applyNumberFormat="1" applyFont="1" applyFill="1" applyBorder="1" applyAlignment="1" applyProtection="1">
      <alignment horizontal="right" vertical="center"/>
      <protection locked="0"/>
    </xf>
    <xf numFmtId="166" fontId="3" fillId="30" borderId="38" xfId="44" applyNumberFormat="1" applyFont="1" applyFill="1" applyBorder="1" applyAlignment="1" applyProtection="1">
      <alignment horizontal="right" vertical="center"/>
      <protection locked="0"/>
    </xf>
    <xf numFmtId="166" fontId="3" fillId="30" borderId="39" xfId="44" applyNumberFormat="1" applyFont="1" applyFill="1" applyBorder="1" applyAlignment="1" applyProtection="1">
      <alignment horizontal="right" vertical="center"/>
      <protection locked="0"/>
    </xf>
    <xf numFmtId="166" fontId="3" fillId="30" borderId="40" xfId="44" applyNumberFormat="1" applyFont="1" applyFill="1" applyBorder="1" applyAlignment="1" applyProtection="1">
      <alignment horizontal="right" vertical="center"/>
      <protection locked="0"/>
    </xf>
    <xf numFmtId="0" fontId="0" fillId="29" borderId="0" xfId="0" applyFill="1" applyProtection="1">
      <protection locked="0"/>
    </xf>
    <xf numFmtId="0" fontId="59" fillId="29" borderId="0" xfId="0" applyFont="1" applyFill="1" applyProtection="1">
      <protection locked="0"/>
    </xf>
    <xf numFmtId="0" fontId="0" fillId="29" borderId="0" xfId="0" applyFill="1" applyAlignment="1" applyProtection="1">
      <alignment horizontal="left"/>
      <protection locked="0"/>
    </xf>
    <xf numFmtId="14" fontId="0" fillId="30" borderId="52" xfId="0" applyNumberFormat="1" applyFill="1" applyBorder="1" applyAlignment="1" applyProtection="1">
      <alignment horizontal="center"/>
      <protection locked="0"/>
    </xf>
    <xf numFmtId="0" fontId="64" fillId="31" borderId="149" xfId="0" applyFont="1" applyFill="1" applyBorder="1" applyAlignment="1" applyProtection="1">
      <alignment horizontal="left" vertical="center" wrapText="1"/>
      <protection locked="0"/>
    </xf>
    <xf numFmtId="0" fontId="64" fillId="31" borderId="150" xfId="0" applyFont="1" applyFill="1" applyBorder="1" applyAlignment="1" applyProtection="1">
      <alignment horizontal="center" vertical="center" wrapText="1"/>
      <protection locked="0"/>
    </xf>
    <xf numFmtId="0" fontId="64" fillId="31" borderId="151" xfId="0" applyFont="1" applyFill="1" applyBorder="1" applyAlignment="1" applyProtection="1">
      <alignment horizontal="center" vertical="center" wrapText="1"/>
      <protection locked="0"/>
    </xf>
    <xf numFmtId="0" fontId="59" fillId="34" borderId="22" xfId="0" applyFont="1" applyFill="1" applyBorder="1" applyProtection="1">
      <protection locked="0"/>
    </xf>
    <xf numFmtId="0" fontId="0" fillId="34" borderId="0" xfId="0" applyFill="1" applyAlignment="1" applyProtection="1">
      <alignment horizontal="left"/>
      <protection locked="0"/>
    </xf>
    <xf numFmtId="0" fontId="0" fillId="34" borderId="0" xfId="0" applyFill="1" applyProtection="1">
      <protection locked="0"/>
    </xf>
    <xf numFmtId="0" fontId="0" fillId="34" borderId="64" xfId="0" applyFill="1" applyBorder="1" applyProtection="1">
      <protection locked="0"/>
    </xf>
    <xf numFmtId="0" fontId="0" fillId="29" borderId="95" xfId="0" applyFill="1" applyBorder="1" applyAlignment="1" applyProtection="1">
      <alignment horizontal="left" indent="1"/>
      <protection locked="0"/>
    </xf>
    <xf numFmtId="0" fontId="0" fillId="29" borderId="96" xfId="0" applyFill="1" applyBorder="1" applyAlignment="1" applyProtection="1">
      <alignment horizontal="left" vertical="top" wrapText="1"/>
      <protection locked="0"/>
    </xf>
    <xf numFmtId="0" fontId="0" fillId="29" borderId="96" xfId="0" applyFill="1" applyBorder="1" applyAlignment="1" applyProtection="1">
      <alignment horizontal="left"/>
      <protection locked="0"/>
    </xf>
    <xf numFmtId="0" fontId="0" fillId="29" borderId="96" xfId="0" applyFill="1" applyBorder="1" applyProtection="1">
      <protection locked="0"/>
    </xf>
    <xf numFmtId="42" fontId="0" fillId="29" borderId="97" xfId="0" applyNumberFormat="1" applyFill="1" applyBorder="1" applyProtection="1">
      <protection locked="0"/>
    </xf>
    <xf numFmtId="0" fontId="0" fillId="29" borderId="22" xfId="0" applyFill="1" applyBorder="1" applyProtection="1">
      <protection locked="0"/>
    </xf>
    <xf numFmtId="0" fontId="0" fillId="29" borderId="0" xfId="0" applyFill="1" applyAlignment="1" applyProtection="1">
      <alignment horizontal="left" vertical="top" wrapText="1"/>
      <protection locked="0"/>
    </xf>
    <xf numFmtId="42" fontId="0" fillId="29" borderId="64" xfId="0" applyNumberFormat="1" applyFill="1" applyBorder="1" applyProtection="1">
      <protection locked="0"/>
    </xf>
    <xf numFmtId="0" fontId="0" fillId="34" borderId="0" xfId="0" applyFill="1" applyAlignment="1" applyProtection="1">
      <alignment horizontal="left" vertical="top" wrapText="1"/>
      <protection locked="0"/>
    </xf>
    <xf numFmtId="42" fontId="0" fillId="34" borderId="64" xfId="0" applyNumberFormat="1" applyFill="1" applyBorder="1" applyProtection="1">
      <protection locked="0"/>
    </xf>
    <xf numFmtId="0" fontId="62" fillId="29" borderId="0" xfId="0" applyFont="1" applyFill="1" applyProtection="1">
      <protection locked="0"/>
    </xf>
    <xf numFmtId="0" fontId="62" fillId="29" borderId="96" xfId="0" applyFont="1" applyFill="1" applyBorder="1" applyAlignment="1" applyProtection="1">
      <alignment horizontal="left" vertical="top" wrapText="1"/>
      <protection locked="0"/>
    </xf>
    <xf numFmtId="0" fontId="62" fillId="29" borderId="96" xfId="0" applyFont="1" applyFill="1" applyBorder="1" applyProtection="1">
      <protection locked="0"/>
    </xf>
    <xf numFmtId="0" fontId="62" fillId="29" borderId="22" xfId="0" applyFont="1" applyFill="1" applyBorder="1" applyAlignment="1" applyProtection="1">
      <alignment wrapText="1"/>
      <protection locked="0"/>
    </xf>
    <xf numFmtId="0" fontId="62" fillId="29" borderId="0" xfId="0" applyFont="1" applyFill="1" applyAlignment="1" applyProtection="1">
      <alignment horizontal="left" vertical="top" wrapText="1"/>
      <protection locked="0"/>
    </xf>
    <xf numFmtId="42" fontId="62" fillId="29" borderId="64" xfId="0" applyNumberFormat="1" applyFont="1" applyFill="1" applyBorder="1" applyProtection="1">
      <protection locked="0"/>
    </xf>
    <xf numFmtId="0" fontId="62" fillId="29" borderId="95" xfId="0" applyFont="1" applyFill="1" applyBorder="1" applyAlignment="1" applyProtection="1">
      <alignment horizontal="left" wrapText="1" indent="1"/>
      <protection locked="0"/>
    </xf>
    <xf numFmtId="0" fontId="76" fillId="29" borderId="96" xfId="0" applyFont="1" applyFill="1" applyBorder="1" applyAlignment="1" applyProtection="1">
      <alignment wrapText="1"/>
      <protection locked="0"/>
    </xf>
    <xf numFmtId="0" fontId="62" fillId="29" borderId="0" xfId="0" applyFont="1" applyFill="1" applyAlignment="1" applyProtection="1">
      <alignment wrapText="1"/>
      <protection locked="0"/>
    </xf>
    <xf numFmtId="0" fontId="62" fillId="29" borderId="96" xfId="0" applyFont="1" applyFill="1" applyBorder="1" applyAlignment="1" applyProtection="1">
      <alignment wrapText="1"/>
      <protection locked="0"/>
    </xf>
    <xf numFmtId="0" fontId="62" fillId="29" borderId="95" xfId="0" applyFont="1" applyFill="1" applyBorder="1" applyAlignment="1" applyProtection="1">
      <alignment horizontal="left" indent="1"/>
      <protection locked="0"/>
    </xf>
    <xf numFmtId="0" fontId="62" fillId="29" borderId="98" xfId="0" applyFont="1" applyFill="1" applyBorder="1" applyAlignment="1" applyProtection="1">
      <alignment horizontal="left" indent="1"/>
      <protection locked="0"/>
    </xf>
    <xf numFmtId="0" fontId="62" fillId="29" borderId="99" xfId="0" applyFont="1" applyFill="1" applyBorder="1" applyAlignment="1" applyProtection="1">
      <alignment horizontal="left" vertical="top" wrapText="1"/>
      <protection locked="0"/>
    </xf>
    <xf numFmtId="0" fontId="62" fillId="29" borderId="99" xfId="0" applyFont="1" applyFill="1" applyBorder="1" applyProtection="1">
      <protection locked="0"/>
    </xf>
    <xf numFmtId="42" fontId="0" fillId="29" borderId="100" xfId="0" applyNumberFormat="1" applyFill="1" applyBorder="1" applyProtection="1">
      <protection locked="0"/>
    </xf>
    <xf numFmtId="0" fontId="64" fillId="34" borderId="59" xfId="0" applyFont="1" applyFill="1" applyBorder="1" applyAlignment="1" applyProtection="1">
      <alignment vertical="center"/>
      <protection locked="0"/>
    </xf>
    <xf numFmtId="0" fontId="62" fillId="34" borderId="37" xfId="0" applyFont="1" applyFill="1" applyBorder="1" applyProtection="1">
      <protection locked="0"/>
    </xf>
    <xf numFmtId="42" fontId="64" fillId="34" borderId="65" xfId="28" applyNumberFormat="1" applyFont="1" applyFill="1" applyBorder="1" applyAlignment="1" applyProtection="1">
      <alignment vertical="center"/>
      <protection locked="0"/>
    </xf>
    <xf numFmtId="0" fontId="56" fillId="24" borderId="0" xfId="0" applyFont="1" applyFill="1" applyProtection="1">
      <protection locked="0"/>
    </xf>
    <xf numFmtId="0" fontId="44" fillId="24" borderId="0" xfId="0" applyFont="1" applyFill="1" applyProtection="1">
      <protection locked="0"/>
    </xf>
    <xf numFmtId="0" fontId="45" fillId="24" borderId="66" xfId="0" applyFont="1" applyFill="1" applyBorder="1" applyProtection="1">
      <protection locked="0"/>
    </xf>
    <xf numFmtId="0" fontId="44" fillId="24" borderId="66" xfId="0" applyFont="1" applyFill="1" applyBorder="1" applyProtection="1">
      <protection locked="0"/>
    </xf>
    <xf numFmtId="0" fontId="57" fillId="24" borderId="0" xfId="0" applyFont="1" applyFill="1" applyProtection="1">
      <protection locked="0"/>
    </xf>
    <xf numFmtId="0" fontId="66" fillId="0" borderId="0" xfId="0" applyFont="1" applyProtection="1">
      <protection locked="0"/>
    </xf>
    <xf numFmtId="0" fontId="0" fillId="0" borderId="0" xfId="0" applyProtection="1">
      <protection locked="0"/>
    </xf>
    <xf numFmtId="0" fontId="66" fillId="0" borderId="23" xfId="0" applyFont="1" applyBorder="1" applyProtection="1">
      <protection locked="0"/>
    </xf>
    <xf numFmtId="0" fontId="66" fillId="0" borderId="24" xfId="0" applyFont="1" applyBorder="1" applyProtection="1">
      <protection locked="0"/>
    </xf>
    <xf numFmtId="0" fontId="0" fillId="0" borderId="24" xfId="0" applyBorder="1" applyProtection="1">
      <protection locked="0"/>
    </xf>
    <xf numFmtId="0" fontId="0" fillId="0" borderId="28" xfId="0" applyBorder="1" applyProtection="1">
      <protection locked="0"/>
    </xf>
    <xf numFmtId="0" fontId="66" fillId="0" borderId="22" xfId="0" applyFont="1" applyBorder="1" applyProtection="1">
      <protection locked="0"/>
    </xf>
    <xf numFmtId="0" fontId="0" fillId="0" borderId="64" xfId="0" applyBorder="1" applyProtection="1">
      <protection locked="0"/>
    </xf>
    <xf numFmtId="0" fontId="85" fillId="0" borderId="0" xfId="0" applyFont="1" applyProtection="1">
      <protection locked="0"/>
    </xf>
    <xf numFmtId="0" fontId="64" fillId="0" borderId="0" xfId="70" applyFont="1" applyFill="1" applyBorder="1" applyProtection="1">
      <protection locked="0"/>
    </xf>
    <xf numFmtId="0" fontId="78" fillId="0" borderId="0" xfId="0" applyFont="1" applyProtection="1">
      <protection locked="0"/>
    </xf>
    <xf numFmtId="5" fontId="77" fillId="0" borderId="22" xfId="0" applyNumberFormat="1" applyFont="1" applyBorder="1" applyAlignment="1" applyProtection="1">
      <alignment vertical="center"/>
      <protection locked="0"/>
    </xf>
    <xf numFmtId="5" fontId="78" fillId="0" borderId="0" xfId="0" applyNumberFormat="1" applyFont="1" applyAlignment="1" applyProtection="1">
      <alignment vertical="center" wrapText="1"/>
      <protection locked="0"/>
    </xf>
    <xf numFmtId="5" fontId="66" fillId="0" borderId="0" xfId="0" applyNumberFormat="1" applyFont="1" applyProtection="1">
      <protection locked="0"/>
    </xf>
    <xf numFmtId="0" fontId="89" fillId="0" borderId="37" xfId="0" applyFont="1" applyBorder="1" applyProtection="1">
      <protection locked="0"/>
    </xf>
    <xf numFmtId="5" fontId="90" fillId="0" borderId="37" xfId="0" applyNumberFormat="1" applyFont="1" applyBorder="1" applyAlignment="1" applyProtection="1">
      <alignment vertical="center" wrapText="1"/>
      <protection locked="0"/>
    </xf>
    <xf numFmtId="0" fontId="91" fillId="0" borderId="37" xfId="0" applyFont="1" applyBorder="1" applyProtection="1">
      <protection locked="0"/>
    </xf>
    <xf numFmtId="5" fontId="90" fillId="0" borderId="0" xfId="0" applyNumberFormat="1" applyFont="1" applyProtection="1">
      <protection locked="0"/>
    </xf>
    <xf numFmtId="0" fontId="89" fillId="0" borderId="0" xfId="0" applyFont="1" applyProtection="1">
      <protection locked="0"/>
    </xf>
    <xf numFmtId="5" fontId="89" fillId="0" borderId="0" xfId="0" applyNumberFormat="1" applyFont="1" applyAlignment="1" applyProtection="1">
      <alignment horizontal="left" vertical="center"/>
      <protection locked="0"/>
    </xf>
    <xf numFmtId="41" fontId="89" fillId="0" borderId="0" xfId="0" applyNumberFormat="1" applyFont="1" applyAlignment="1" applyProtection="1">
      <alignment vertical="center"/>
      <protection locked="0"/>
    </xf>
    <xf numFmtId="5" fontId="89" fillId="0" borderId="0" xfId="0" applyNumberFormat="1" applyFont="1" applyAlignment="1" applyProtection="1">
      <alignment vertical="center"/>
      <protection locked="0"/>
    </xf>
    <xf numFmtId="0" fontId="89" fillId="0" borderId="0" xfId="0" applyFont="1" applyAlignment="1" applyProtection="1">
      <alignment vertical="center"/>
      <protection locked="0"/>
    </xf>
    <xf numFmtId="42" fontId="89" fillId="0" borderId="0" xfId="0" applyNumberFormat="1" applyFont="1" applyAlignment="1" applyProtection="1">
      <alignment vertical="center"/>
      <protection locked="0"/>
    </xf>
    <xf numFmtId="5" fontId="90" fillId="0" borderId="0" xfId="0" applyNumberFormat="1" applyFont="1" applyAlignment="1" applyProtection="1">
      <alignment vertical="center"/>
      <protection locked="0"/>
    </xf>
    <xf numFmtId="0" fontId="91" fillId="0" borderId="0" xfId="0" applyFont="1" applyProtection="1">
      <protection locked="0"/>
    </xf>
    <xf numFmtId="41" fontId="89" fillId="0" borderId="37" xfId="0" applyNumberFormat="1" applyFont="1" applyBorder="1" applyAlignment="1" applyProtection="1">
      <alignment vertical="center"/>
      <protection locked="0"/>
    </xf>
    <xf numFmtId="167" fontId="89" fillId="0" borderId="0" xfId="0" applyNumberFormat="1" applyFont="1" applyAlignment="1" applyProtection="1">
      <alignment horizontal="left" vertical="center"/>
      <protection locked="0"/>
    </xf>
    <xf numFmtId="41" fontId="89" fillId="0" borderId="0" xfId="0" applyNumberFormat="1" applyFont="1" applyAlignment="1" applyProtection="1">
      <alignment vertical="center" wrapText="1"/>
      <protection locked="0"/>
    </xf>
    <xf numFmtId="5" fontId="66" fillId="0" borderId="22" xfId="0" applyNumberFormat="1" applyFont="1" applyBorder="1" applyAlignment="1" applyProtection="1">
      <alignment vertical="center"/>
      <protection locked="0"/>
    </xf>
    <xf numFmtId="0" fontId="87" fillId="0" borderId="0" xfId="0" applyFont="1" applyAlignment="1" applyProtection="1">
      <alignment vertical="center"/>
      <protection locked="0"/>
    </xf>
    <xf numFmtId="41" fontId="87" fillId="0" borderId="0" xfId="0" applyNumberFormat="1" applyFont="1" applyAlignment="1" applyProtection="1">
      <alignment vertical="center"/>
      <protection locked="0"/>
    </xf>
    <xf numFmtId="165" fontId="89" fillId="0" borderId="0" xfId="0" applyNumberFormat="1" applyFont="1" applyAlignment="1" applyProtection="1">
      <alignment vertical="center"/>
      <protection locked="0"/>
    </xf>
    <xf numFmtId="9" fontId="89" fillId="0" borderId="0" xfId="0" applyNumberFormat="1" applyFont="1" applyAlignment="1" applyProtection="1">
      <alignment horizontal="right" vertical="center"/>
      <protection locked="0"/>
    </xf>
    <xf numFmtId="5" fontId="89" fillId="0" borderId="0" xfId="0" applyNumberFormat="1" applyFont="1" applyAlignment="1" applyProtection="1">
      <alignment horizontal="center" vertical="center"/>
      <protection locked="0"/>
    </xf>
    <xf numFmtId="5" fontId="66" fillId="0" borderId="59" xfId="0" applyNumberFormat="1" applyFont="1" applyBorder="1" applyAlignment="1" applyProtection="1">
      <alignment vertical="center"/>
      <protection locked="0"/>
    </xf>
    <xf numFmtId="5" fontId="89" fillId="0" borderId="37" xfId="0" applyNumberFormat="1" applyFont="1" applyBorder="1" applyAlignment="1" applyProtection="1">
      <alignment vertical="center"/>
      <protection locked="0"/>
    </xf>
    <xf numFmtId="42" fontId="89" fillId="0" borderId="37" xfId="0" applyNumberFormat="1" applyFont="1" applyBorder="1" applyAlignment="1" applyProtection="1">
      <alignment vertical="center"/>
      <protection locked="0"/>
    </xf>
    <xf numFmtId="0" fontId="0" fillId="0" borderId="65" xfId="0" applyBorder="1" applyProtection="1">
      <protection locked="0"/>
    </xf>
    <xf numFmtId="0" fontId="66" fillId="0" borderId="37" xfId="0" applyFont="1" applyBorder="1" applyProtection="1">
      <protection locked="0"/>
    </xf>
    <xf numFmtId="0" fontId="0" fillId="0" borderId="37" xfId="0" applyBorder="1" applyProtection="1">
      <protection locked="0"/>
    </xf>
    <xf numFmtId="0" fontId="84" fillId="0" borderId="22" xfId="0" applyFont="1" applyBorder="1" applyAlignment="1" applyProtection="1">
      <alignment wrapText="1"/>
      <protection locked="0"/>
    </xf>
    <xf numFmtId="0" fontId="84" fillId="0" borderId="0" xfId="0" applyFont="1" applyAlignment="1" applyProtection="1">
      <alignment wrapText="1"/>
      <protection locked="0"/>
    </xf>
    <xf numFmtId="0" fontId="66" fillId="0" borderId="22" xfId="0" applyFont="1" applyBorder="1" applyAlignment="1" applyProtection="1">
      <alignment wrapText="1"/>
      <protection locked="0"/>
    </xf>
    <xf numFmtId="0" fontId="66" fillId="0" borderId="0" xfId="0" applyFont="1" applyAlignment="1" applyProtection="1">
      <alignment wrapText="1"/>
      <protection locked="0"/>
    </xf>
    <xf numFmtId="0" fontId="78" fillId="0" borderId="0" xfId="0" applyFont="1" applyAlignment="1" applyProtection="1">
      <alignment horizontal="center" vertical="top" wrapText="1"/>
      <protection locked="0"/>
    </xf>
    <xf numFmtId="0" fontId="78" fillId="0" borderId="22" xfId="0" applyFont="1" applyBorder="1" applyAlignment="1" applyProtection="1">
      <alignment horizontal="left"/>
      <protection locked="0"/>
    </xf>
    <xf numFmtId="0" fontId="78" fillId="0" borderId="22" xfId="0" applyFont="1" applyBorder="1" applyAlignment="1" applyProtection="1">
      <alignment horizontal="center" vertical="top" wrapText="1"/>
      <protection locked="0"/>
    </xf>
    <xf numFmtId="0" fontId="78" fillId="0" borderId="22" xfId="0" applyFont="1" applyBorder="1" applyAlignment="1" applyProtection="1">
      <alignment horizontal="center" vertical="center" wrapText="1"/>
      <protection locked="0"/>
    </xf>
    <xf numFmtId="0" fontId="66" fillId="0" borderId="0" xfId="0" applyFont="1" applyAlignment="1" applyProtection="1">
      <alignment vertical="center" wrapText="1"/>
      <protection locked="0"/>
    </xf>
    <xf numFmtId="0" fontId="66" fillId="0" borderId="0" xfId="0" applyFont="1" applyAlignment="1" applyProtection="1">
      <alignment horizontal="center" vertical="center" wrapText="1"/>
      <protection locked="0"/>
    </xf>
    <xf numFmtId="0" fontId="66" fillId="0" borderId="22" xfId="0" applyFont="1" applyBorder="1" applyAlignment="1" applyProtection="1">
      <alignment vertical="top" wrapText="1"/>
      <protection locked="0"/>
    </xf>
    <xf numFmtId="0" fontId="66" fillId="0" borderId="0" xfId="0" applyFont="1" applyAlignment="1" applyProtection="1">
      <alignment vertical="top" wrapText="1"/>
      <protection locked="0"/>
    </xf>
    <xf numFmtId="0" fontId="0" fillId="0" borderId="29" xfId="0" applyBorder="1" applyProtection="1">
      <protection locked="0"/>
    </xf>
    <xf numFmtId="0" fontId="0" fillId="0" borderId="82" xfId="0" applyBorder="1" applyProtection="1">
      <protection locked="0"/>
    </xf>
    <xf numFmtId="0" fontId="80" fillId="0" borderId="22" xfId="0" applyFont="1" applyBorder="1" applyAlignment="1" applyProtection="1">
      <alignment vertical="top" wrapText="1"/>
      <protection locked="0"/>
    </xf>
    <xf numFmtId="0" fontId="78" fillId="0" borderId="22" xfId="0" applyFont="1" applyBorder="1" applyAlignment="1" applyProtection="1">
      <alignment vertical="top" wrapText="1"/>
      <protection locked="0"/>
    </xf>
    <xf numFmtId="0" fontId="80" fillId="0" borderId="22" xfId="0" applyFont="1" applyBorder="1" applyAlignment="1" applyProtection="1">
      <alignment horizontal="left" indent="1"/>
      <protection locked="0"/>
    </xf>
    <xf numFmtId="0" fontId="66" fillId="0" borderId="0" xfId="0" applyFont="1" applyAlignment="1" applyProtection="1">
      <alignment horizontal="left" indent="1"/>
      <protection locked="0"/>
    </xf>
    <xf numFmtId="0" fontId="78" fillId="0" borderId="37" xfId="0" applyFont="1" applyBorder="1" applyAlignment="1" applyProtection="1">
      <alignment vertical="top" wrapText="1"/>
      <protection locked="0"/>
    </xf>
    <xf numFmtId="0" fontId="78" fillId="0" borderId="22" xfId="0" applyFont="1" applyBorder="1" applyAlignment="1" applyProtection="1">
      <alignment horizontal="center" wrapText="1"/>
      <protection locked="0"/>
    </xf>
    <xf numFmtId="0" fontId="78" fillId="0" borderId="22" xfId="0" applyFont="1" applyBorder="1" applyProtection="1">
      <protection locked="0"/>
    </xf>
    <xf numFmtId="0" fontId="66" fillId="0" borderId="59" xfId="0" applyFont="1" applyBorder="1" applyAlignment="1" applyProtection="1">
      <alignment vertical="top" wrapText="1"/>
      <protection locked="0"/>
    </xf>
    <xf numFmtId="0" fontId="66" fillId="0" borderId="37" xfId="0" applyFont="1" applyBorder="1" applyAlignment="1" applyProtection="1">
      <alignment wrapText="1"/>
      <protection locked="0"/>
    </xf>
    <xf numFmtId="0" fontId="66" fillId="0" borderId="37" xfId="0" applyFont="1" applyBorder="1" applyAlignment="1" applyProtection="1">
      <alignment vertical="top" wrapText="1"/>
      <protection locked="0"/>
    </xf>
    <xf numFmtId="0" fontId="78" fillId="0" borderId="0" xfId="0" applyFont="1" applyAlignment="1" applyProtection="1">
      <alignment vertical="top" wrapText="1"/>
      <protection locked="0"/>
    </xf>
    <xf numFmtId="0" fontId="78" fillId="0" borderId="22" xfId="0" applyFont="1" applyBorder="1" applyAlignment="1" applyProtection="1">
      <alignment vertical="top"/>
      <protection locked="0"/>
    </xf>
    <xf numFmtId="0" fontId="66" fillId="0" borderId="0" xfId="0" applyFont="1" applyAlignment="1" applyProtection="1">
      <alignment vertical="top"/>
      <protection locked="0"/>
    </xf>
    <xf numFmtId="0" fontId="78" fillId="0" borderId="0" xfId="0" applyFont="1" applyAlignment="1" applyProtection="1">
      <alignment horizontal="right" vertical="top"/>
      <protection locked="0"/>
    </xf>
    <xf numFmtId="0" fontId="78" fillId="0" borderId="0" xfId="0" applyFont="1" applyAlignment="1" applyProtection="1">
      <alignment vertical="top"/>
      <protection locked="0"/>
    </xf>
    <xf numFmtId="0" fontId="66" fillId="0" borderId="22" xfId="0" applyFont="1" applyBorder="1" applyAlignment="1" applyProtection="1">
      <alignment horizontal="left" vertical="top"/>
      <protection locked="0"/>
    </xf>
    <xf numFmtId="0" fontId="66" fillId="37" borderId="47" xfId="0" applyFont="1" applyFill="1" applyBorder="1" applyProtection="1">
      <protection locked="0"/>
    </xf>
    <xf numFmtId="0" fontId="0" fillId="37" borderId="47" xfId="0" applyFill="1" applyBorder="1" applyProtection="1">
      <protection locked="0"/>
    </xf>
    <xf numFmtId="0" fontId="66" fillId="0" borderId="59" xfId="0" applyFont="1" applyBorder="1" applyAlignment="1" applyProtection="1">
      <alignment horizontal="left" vertical="top"/>
      <protection locked="0"/>
    </xf>
    <xf numFmtId="0" fontId="66" fillId="0" borderId="0" xfId="0" applyFont="1" applyAlignment="1" applyProtection="1">
      <alignment horizontal="left" vertical="top" wrapText="1"/>
      <protection locked="0"/>
    </xf>
    <xf numFmtId="0" fontId="66" fillId="0" borderId="0" xfId="0" applyFont="1" applyAlignment="1" applyProtection="1">
      <alignment horizontal="left" vertical="top"/>
      <protection locked="0"/>
    </xf>
    <xf numFmtId="0" fontId="66" fillId="0" borderId="0" xfId="0" applyFont="1" applyAlignment="1" applyProtection="1">
      <alignment horizontal="left"/>
      <protection locked="0"/>
    </xf>
    <xf numFmtId="0" fontId="78" fillId="0" borderId="0" xfId="0" applyFont="1" applyAlignment="1" applyProtection="1">
      <alignment wrapText="1"/>
      <protection locked="0"/>
    </xf>
    <xf numFmtId="0" fontId="81" fillId="0" borderId="0" xfId="0" applyFont="1" applyAlignment="1" applyProtection="1">
      <alignment horizontal="center"/>
      <protection locked="0"/>
    </xf>
    <xf numFmtId="0" fontId="79" fillId="0" borderId="0" xfId="0" applyFont="1" applyAlignment="1" applyProtection="1">
      <alignment vertical="top" wrapText="1"/>
      <protection locked="0"/>
    </xf>
    <xf numFmtId="0" fontId="81" fillId="0" borderId="0" xfId="0" applyFont="1" applyAlignment="1" applyProtection="1">
      <alignment horizontal="left" vertical="top" wrapText="1"/>
      <protection locked="0"/>
    </xf>
    <xf numFmtId="0" fontId="78" fillId="0" borderId="0" xfId="0" applyFont="1" applyAlignment="1" applyProtection="1">
      <alignment horizontal="center" wrapText="1"/>
      <protection locked="0"/>
    </xf>
    <xf numFmtId="0" fontId="82" fillId="0" borderId="0" xfId="0" applyFont="1" applyAlignment="1" applyProtection="1">
      <alignment horizontal="center" vertical="top" wrapText="1"/>
      <protection locked="0"/>
    </xf>
    <xf numFmtId="0" fontId="83" fillId="0" borderId="0" xfId="0" applyFont="1" applyAlignment="1" applyProtection="1">
      <alignment horizontal="center" vertical="top" wrapText="1"/>
      <protection locked="0"/>
    </xf>
    <xf numFmtId="44" fontId="92" fillId="32" borderId="71" xfId="0" applyNumberFormat="1" applyFont="1" applyFill="1" applyBorder="1"/>
    <xf numFmtId="44" fontId="92" fillId="32" borderId="165" xfId="0" applyNumberFormat="1" applyFont="1" applyFill="1" applyBorder="1"/>
    <xf numFmtId="44" fontId="92" fillId="32" borderId="59" xfId="0" applyNumberFormat="1" applyFont="1" applyFill="1" applyBorder="1"/>
    <xf numFmtId="44" fontId="92" fillId="32" borderId="170" xfId="0" applyNumberFormat="1" applyFont="1" applyFill="1" applyBorder="1"/>
    <xf numFmtId="44" fontId="92" fillId="32" borderId="173" xfId="0" applyNumberFormat="1" applyFont="1" applyFill="1" applyBorder="1"/>
    <xf numFmtId="44" fontId="92" fillId="32" borderId="70" xfId="0" applyNumberFormat="1" applyFont="1" applyFill="1" applyBorder="1"/>
    <xf numFmtId="44" fontId="92" fillId="32" borderId="37" xfId="0" applyNumberFormat="1" applyFont="1" applyFill="1" applyBorder="1"/>
    <xf numFmtId="0" fontId="91" fillId="38" borderId="24" xfId="0" applyFont="1" applyFill="1" applyBorder="1"/>
    <xf numFmtId="0" fontId="91" fillId="38" borderId="28" xfId="0" applyFont="1" applyFill="1" applyBorder="1"/>
    <xf numFmtId="0" fontId="91" fillId="38" borderId="64" xfId="0" applyFont="1" applyFill="1" applyBorder="1"/>
    <xf numFmtId="44" fontId="92" fillId="38" borderId="75" xfId="0" applyNumberFormat="1" applyFont="1" applyFill="1" applyBorder="1"/>
    <xf numFmtId="44" fontId="92" fillId="38" borderId="64" xfId="0" applyNumberFormat="1" applyFont="1" applyFill="1" applyBorder="1"/>
    <xf numFmtId="44" fontId="92" fillId="38" borderId="24" xfId="0" applyNumberFormat="1" applyFont="1" applyFill="1" applyBorder="1"/>
    <xf numFmtId="44" fontId="92" fillId="38" borderId="28" xfId="0" applyNumberFormat="1" applyFont="1" applyFill="1" applyBorder="1"/>
    <xf numFmtId="44" fontId="92" fillId="38" borderId="0" xfId="0" applyNumberFormat="1" applyFont="1" applyFill="1"/>
    <xf numFmtId="44" fontId="92" fillId="38" borderId="73" xfId="0" applyNumberFormat="1" applyFont="1" applyFill="1" applyBorder="1"/>
    <xf numFmtId="44" fontId="92" fillId="38" borderId="74" xfId="0" applyNumberFormat="1" applyFont="1" applyFill="1" applyBorder="1"/>
    <xf numFmtId="44" fontId="92" fillId="32" borderId="11" xfId="0" applyNumberFormat="1" applyFont="1" applyFill="1" applyBorder="1"/>
    <xf numFmtId="44" fontId="92" fillId="32" borderId="175" xfId="0" applyNumberFormat="1" applyFont="1" applyFill="1" applyBorder="1"/>
    <xf numFmtId="44" fontId="92" fillId="32" borderId="176" xfId="0" applyNumberFormat="1" applyFont="1" applyFill="1" applyBorder="1"/>
    <xf numFmtId="44" fontId="92" fillId="32" borderId="65" xfId="0" applyNumberFormat="1" applyFont="1" applyFill="1" applyBorder="1"/>
    <xf numFmtId="44" fontId="92" fillId="38" borderId="60" xfId="0" applyNumberFormat="1" applyFont="1" applyFill="1" applyBorder="1"/>
    <xf numFmtId="44" fontId="92" fillId="38" borderId="168" xfId="0" applyNumberFormat="1" applyFont="1" applyFill="1" applyBorder="1"/>
    <xf numFmtId="44" fontId="92" fillId="38" borderId="192" xfId="0" applyNumberFormat="1" applyFont="1" applyFill="1" applyBorder="1"/>
    <xf numFmtId="44" fontId="0" fillId="32" borderId="53" xfId="0" applyNumberFormat="1" applyFill="1" applyBorder="1"/>
    <xf numFmtId="44" fontId="0" fillId="32" borderId="56" xfId="0" applyNumberFormat="1" applyFill="1" applyBorder="1"/>
    <xf numFmtId="44" fontId="0" fillId="32" borderId="27" xfId="0" applyNumberFormat="1" applyFill="1" applyBorder="1"/>
    <xf numFmtId="0" fontId="42" fillId="0" borderId="0" xfId="0" applyFont="1" applyProtection="1">
      <protection locked="0"/>
    </xf>
    <xf numFmtId="0" fontId="43" fillId="0" borderId="0" xfId="0" applyFont="1" applyProtection="1">
      <protection locked="0"/>
    </xf>
    <xf numFmtId="0" fontId="44" fillId="0" borderId="0" xfId="0" applyFont="1" applyProtection="1">
      <protection locked="0"/>
    </xf>
    <xf numFmtId="6" fontId="44" fillId="0" borderId="0" xfId="0" applyNumberFormat="1" applyFont="1" applyProtection="1">
      <protection locked="0"/>
    </xf>
    <xf numFmtId="6" fontId="45" fillId="0" borderId="0" xfId="0" applyNumberFormat="1" applyFont="1" applyAlignment="1" applyProtection="1">
      <alignment horizontal="right"/>
      <protection locked="0"/>
    </xf>
    <xf numFmtId="0" fontId="45" fillId="0" borderId="0" xfId="0" applyFont="1" applyAlignment="1" applyProtection="1">
      <alignment horizontal="right" wrapText="1"/>
      <protection locked="0"/>
    </xf>
    <xf numFmtId="0" fontId="45" fillId="0" borderId="0" xfId="0" applyFont="1" applyProtection="1">
      <protection locked="0"/>
    </xf>
    <xf numFmtId="0" fontId="44" fillId="0" borderId="31" xfId="0" applyFont="1" applyBorder="1" applyProtection="1">
      <protection locked="0"/>
    </xf>
    <xf numFmtId="0" fontId="42" fillId="0" borderId="31" xfId="0" applyFont="1" applyBorder="1" applyProtection="1">
      <protection locked="0"/>
    </xf>
    <xf numFmtId="0" fontId="49" fillId="0" borderId="0" xfId="0" applyFont="1" applyProtection="1">
      <protection locked="0"/>
    </xf>
    <xf numFmtId="38" fontId="44" fillId="0" borderId="31" xfId="0" applyNumberFormat="1" applyFont="1" applyBorder="1" applyProtection="1">
      <protection locked="0"/>
    </xf>
    <xf numFmtId="0" fontId="44" fillId="0" borderId="47" xfId="0" applyFont="1" applyBorder="1" applyProtection="1">
      <protection locked="0"/>
    </xf>
    <xf numFmtId="0" fontId="45" fillId="0" borderId="47" xfId="0" applyFont="1" applyBorder="1" applyProtection="1">
      <protection locked="0"/>
    </xf>
    <xf numFmtId="42" fontId="44" fillId="0" borderId="0" xfId="0" applyNumberFormat="1" applyFont="1"/>
    <xf numFmtId="9" fontId="44" fillId="0" borderId="0" xfId="0" applyNumberFormat="1" applyFont="1"/>
    <xf numFmtId="42" fontId="45" fillId="0" borderId="0" xfId="0" applyNumberFormat="1" applyFont="1"/>
    <xf numFmtId="42" fontId="44" fillId="0" borderId="31" xfId="0" applyNumberFormat="1" applyFont="1" applyBorder="1"/>
    <xf numFmtId="42" fontId="44" fillId="0" borderId="54" xfId="0" applyNumberFormat="1" applyFont="1" applyBorder="1"/>
    <xf numFmtId="0" fontId="43" fillId="0" borderId="0" xfId="0" applyFont="1"/>
    <xf numFmtId="0" fontId="45" fillId="0" borderId="0" xfId="0" applyFont="1"/>
    <xf numFmtId="0" fontId="44" fillId="0" borderId="0" xfId="0" applyFont="1"/>
    <xf numFmtId="0" fontId="44" fillId="0" borderId="31" xfId="0" applyFont="1" applyBorder="1"/>
    <xf numFmtId="0" fontId="43" fillId="0" borderId="53" xfId="0" applyFont="1" applyBorder="1"/>
    <xf numFmtId="0" fontId="89" fillId="0" borderId="0" xfId="0" applyFont="1"/>
    <xf numFmtId="5" fontId="89" fillId="0" borderId="0" xfId="0" applyNumberFormat="1" applyFont="1" applyAlignment="1">
      <alignment vertical="center"/>
    </xf>
    <xf numFmtId="5" fontId="87" fillId="0" borderId="37" xfId="0" applyNumberFormat="1" applyFont="1" applyBorder="1"/>
    <xf numFmtId="0" fontId="89" fillId="0" borderId="0" xfId="0" applyFont="1" applyAlignment="1">
      <alignment vertical="center"/>
    </xf>
    <xf numFmtId="5" fontId="89" fillId="0" borderId="0" xfId="0" applyNumberFormat="1" applyFont="1" applyAlignment="1">
      <alignment horizontal="left" vertical="center"/>
    </xf>
    <xf numFmtId="5" fontId="87" fillId="0" borderId="37" xfId="0" applyNumberFormat="1" applyFont="1" applyBorder="1" applyAlignment="1">
      <alignment vertical="center"/>
    </xf>
    <xf numFmtId="5" fontId="90" fillId="0" borderId="0" xfId="0" applyNumberFormat="1" applyFont="1" applyAlignment="1">
      <alignment vertical="center"/>
    </xf>
    <xf numFmtId="0" fontId="87" fillId="0" borderId="37" xfId="0" applyFont="1" applyBorder="1" applyAlignment="1">
      <alignment vertical="center"/>
    </xf>
    <xf numFmtId="0" fontId="89" fillId="0" borderId="0" xfId="0" applyFont="1" applyAlignment="1">
      <alignment horizontal="left" vertical="center"/>
    </xf>
    <xf numFmtId="0" fontId="93" fillId="0" borderId="0" xfId="0" applyFont="1" applyAlignment="1">
      <alignment horizontal="left" vertical="center"/>
    </xf>
    <xf numFmtId="0" fontId="87" fillId="0" borderId="37" xfId="0" applyFont="1" applyBorder="1"/>
    <xf numFmtId="0" fontId="66" fillId="0" borderId="0" xfId="0" applyFont="1"/>
    <xf numFmtId="0" fontId="89" fillId="0" borderId="24" xfId="0" applyFont="1" applyBorder="1"/>
    <xf numFmtId="0" fontId="88" fillId="37" borderId="53" xfId="0" applyFont="1" applyFill="1" applyBorder="1" applyAlignment="1">
      <alignment horizontal="left" indent="1"/>
    </xf>
    <xf numFmtId="0" fontId="4" fillId="29" borderId="0" xfId="0" applyFont="1" applyFill="1" applyProtection="1">
      <protection locked="0"/>
    </xf>
    <xf numFmtId="0" fontId="51" fillId="29" borderId="0" xfId="0" applyFont="1" applyFill="1" applyProtection="1">
      <protection locked="0"/>
    </xf>
    <xf numFmtId="0" fontId="4" fillId="24" borderId="0" xfId="0" applyFont="1" applyFill="1" applyProtection="1">
      <protection locked="0"/>
    </xf>
    <xf numFmtId="164" fontId="4" fillId="24" borderId="0" xfId="0" applyNumberFormat="1" applyFont="1" applyFill="1" applyProtection="1">
      <protection locked="0"/>
    </xf>
    <xf numFmtId="0" fontId="49" fillId="24" borderId="0" xfId="0" applyFont="1" applyFill="1" applyProtection="1">
      <protection locked="0"/>
    </xf>
    <xf numFmtId="44" fontId="4" fillId="29" borderId="24" xfId="0" applyNumberFormat="1" applyFont="1" applyFill="1" applyBorder="1" applyAlignment="1" applyProtection="1">
      <alignment horizontal="left"/>
      <protection locked="0"/>
    </xf>
    <xf numFmtId="0" fontId="51" fillId="24" borderId="0" xfId="0" applyFont="1" applyFill="1" applyProtection="1">
      <protection locked="0"/>
    </xf>
    <xf numFmtId="0" fontId="49" fillId="24" borderId="24" xfId="0" applyFont="1" applyFill="1" applyBorder="1" applyProtection="1">
      <protection locked="0"/>
    </xf>
    <xf numFmtId="44" fontId="4" fillId="0" borderId="47" xfId="0" applyNumberFormat="1" applyFont="1" applyBorder="1" applyAlignment="1" applyProtection="1">
      <alignment horizontal="left"/>
      <protection locked="0"/>
    </xf>
    <xf numFmtId="0" fontId="52" fillId="24" borderId="0" xfId="0" applyFont="1" applyFill="1" applyProtection="1">
      <protection locked="0"/>
    </xf>
    <xf numFmtId="0" fontId="39" fillId="29" borderId="0" xfId="0" applyFont="1" applyFill="1" applyAlignment="1" applyProtection="1">
      <alignment horizontal="left" vertical="center"/>
      <protection locked="0"/>
    </xf>
    <xf numFmtId="44" fontId="18" fillId="24" borderId="0" xfId="0" applyNumberFormat="1" applyFont="1" applyFill="1" applyAlignment="1" applyProtection="1">
      <alignment horizontal="left"/>
      <protection locked="0"/>
    </xf>
    <xf numFmtId="44" fontId="18" fillId="24" borderId="57" xfId="0" applyNumberFormat="1" applyFont="1" applyFill="1" applyBorder="1" applyAlignment="1" applyProtection="1">
      <alignment horizontal="left"/>
      <protection locked="0"/>
    </xf>
    <xf numFmtId="0" fontId="39" fillId="24" borderId="0" xfId="0" applyFont="1" applyFill="1" applyAlignment="1" applyProtection="1">
      <alignment horizontal="left" vertical="center"/>
      <protection locked="0"/>
    </xf>
    <xf numFmtId="9" fontId="54" fillId="24" borderId="0" xfId="0" applyNumberFormat="1" applyFont="1" applyFill="1" applyAlignment="1" applyProtection="1">
      <alignment horizontal="centerContinuous"/>
      <protection locked="0"/>
    </xf>
    <xf numFmtId="0" fontId="53" fillId="24" borderId="0" xfId="0" applyFont="1" applyFill="1" applyProtection="1">
      <protection locked="0"/>
    </xf>
    <xf numFmtId="9" fontId="54" fillId="29" borderId="0" xfId="0" applyNumberFormat="1" applyFont="1" applyFill="1" applyAlignment="1" applyProtection="1">
      <alignment horizontal="centerContinuous"/>
      <protection locked="0"/>
    </xf>
    <xf numFmtId="9" fontId="54" fillId="24" borderId="0" xfId="0" applyNumberFormat="1" applyFont="1" applyFill="1" applyAlignment="1">
      <alignment horizontal="centerContinuous"/>
    </xf>
    <xf numFmtId="44" fontId="4" fillId="32" borderId="148" xfId="0" applyNumberFormat="1" applyFont="1" applyFill="1" applyBorder="1" applyAlignment="1">
      <alignment horizontal="left"/>
    </xf>
    <xf numFmtId="44" fontId="4" fillId="32" borderId="114" xfId="0" applyNumberFormat="1" applyFont="1" applyFill="1" applyBorder="1" applyAlignment="1">
      <alignment horizontal="left"/>
    </xf>
    <xf numFmtId="44" fontId="18" fillId="27" borderId="34" xfId="0" applyNumberFormat="1" applyFont="1" applyFill="1" applyBorder="1" applyAlignment="1">
      <alignment horizontal="left"/>
    </xf>
    <xf numFmtId="42" fontId="18" fillId="27" borderId="58" xfId="0" applyNumberFormat="1" applyFont="1" applyFill="1" applyBorder="1" applyAlignment="1">
      <alignment horizontal="left"/>
    </xf>
    <xf numFmtId="5" fontId="74" fillId="24" borderId="0" xfId="0" applyNumberFormat="1" applyFont="1" applyFill="1"/>
    <xf numFmtId="0" fontId="52" fillId="24" borderId="0" xfId="0" applyFont="1" applyFill="1"/>
    <xf numFmtId="0" fontId="50" fillId="24" borderId="0" xfId="0" applyFont="1" applyFill="1"/>
    <xf numFmtId="0" fontId="52" fillId="32" borderId="59" xfId="0" applyFont="1" applyFill="1" applyBorder="1"/>
    <xf numFmtId="0" fontId="50" fillId="29" borderId="0" xfId="0" applyFont="1" applyFill="1"/>
    <xf numFmtId="0" fontId="4" fillId="24" borderId="0" xfId="0" applyFont="1" applyFill="1" applyAlignment="1" applyProtection="1">
      <alignment vertical="center"/>
      <protection locked="0"/>
    </xf>
    <xf numFmtId="0" fontId="18" fillId="27" borderId="53" xfId="0" applyFont="1" applyFill="1" applyBorder="1" applyAlignment="1">
      <alignment horizontal="left" vertical="center"/>
    </xf>
    <xf numFmtId="0" fontId="18" fillId="27" borderId="54" xfId="0" applyFont="1" applyFill="1" applyBorder="1" applyAlignment="1">
      <alignment horizontal="center" vertical="center" wrapText="1"/>
    </xf>
    <xf numFmtId="0" fontId="18" fillId="27" borderId="55" xfId="0" applyFont="1" applyFill="1" applyBorder="1" applyAlignment="1">
      <alignment horizontal="center" vertical="center" wrapText="1"/>
    </xf>
    <xf numFmtId="0" fontId="18" fillId="27" borderId="26" xfId="0" applyFont="1" applyFill="1" applyBorder="1" applyAlignment="1">
      <alignment horizontal="center" vertical="center" wrapText="1"/>
    </xf>
    <xf numFmtId="0" fontId="52" fillId="27" borderId="56" xfId="0" applyFont="1" applyFill="1" applyBorder="1" applyAlignment="1">
      <alignment horizontal="center" vertical="center" wrapText="1"/>
    </xf>
    <xf numFmtId="0" fontId="18" fillId="29" borderId="0" xfId="0" applyFont="1" applyFill="1" applyAlignment="1" applyProtection="1">
      <alignment horizontal="center" vertical="center" wrapText="1"/>
      <protection locked="0"/>
    </xf>
    <xf numFmtId="0" fontId="4" fillId="29" borderId="0" xfId="0" applyFont="1" applyFill="1" applyAlignment="1" applyProtection="1">
      <alignment vertical="center"/>
      <protection locked="0"/>
    </xf>
    <xf numFmtId="0" fontId="0" fillId="0" borderId="0" xfId="0" applyAlignment="1" applyProtection="1">
      <alignment vertical="center"/>
      <protection locked="0"/>
    </xf>
    <xf numFmtId="0" fontId="18" fillId="27" borderId="23" xfId="0" applyFont="1" applyFill="1" applyBorder="1" applyAlignment="1">
      <alignment horizontal="left" vertical="center"/>
    </xf>
    <xf numFmtId="0" fontId="18" fillId="27" borderId="61" xfId="0" applyFont="1" applyFill="1" applyBorder="1" applyAlignment="1">
      <alignment horizontal="center" vertical="center" wrapText="1"/>
    </xf>
    <xf numFmtId="0" fontId="18" fillId="27" borderId="62" xfId="0" applyFont="1" applyFill="1" applyBorder="1" applyAlignment="1">
      <alignment horizontal="center" vertical="center" wrapText="1"/>
    </xf>
    <xf numFmtId="0" fontId="18" fillId="27" borderId="63" xfId="0" applyFont="1" applyFill="1" applyBorder="1" applyAlignment="1">
      <alignment horizontal="center" vertical="center" wrapText="1"/>
    </xf>
    <xf numFmtId="0" fontId="18" fillId="27" borderId="60" xfId="0" applyFont="1" applyFill="1" applyBorder="1" applyAlignment="1">
      <alignment horizontal="center" vertical="center" wrapText="1"/>
    </xf>
    <xf numFmtId="0" fontId="0" fillId="29" borderId="0" xfId="0" applyFill="1" applyAlignment="1" applyProtection="1">
      <alignment vertical="center"/>
      <protection locked="0"/>
    </xf>
    <xf numFmtId="0" fontId="12" fillId="0" borderId="0" xfId="60" applyFont="1" applyAlignment="1" applyProtection="1">
      <alignment horizontal="left" vertical="center"/>
      <protection locked="0"/>
    </xf>
    <xf numFmtId="0" fontId="12" fillId="29" borderId="0" xfId="60" applyFont="1" applyFill="1" applyAlignment="1" applyProtection="1">
      <alignment horizontal="left" vertical="center"/>
      <protection locked="0"/>
    </xf>
    <xf numFmtId="0" fontId="5" fillId="0" borderId="0" xfId="60" applyFont="1" applyAlignment="1" applyProtection="1">
      <alignment horizontal="left" vertical="center"/>
      <protection locked="0"/>
    </xf>
    <xf numFmtId="0" fontId="3" fillId="0" borderId="0" xfId="42" applyFont="1" applyAlignment="1" applyProtection="1">
      <alignment vertical="center"/>
      <protection locked="0"/>
    </xf>
    <xf numFmtId="0" fontId="62" fillId="0" borderId="0" xfId="42" applyFont="1" applyAlignment="1" applyProtection="1">
      <alignment vertical="center"/>
      <protection locked="0"/>
    </xf>
    <xf numFmtId="0" fontId="62" fillId="31" borderId="24" xfId="42" applyFont="1" applyFill="1" applyBorder="1" applyAlignment="1" applyProtection="1">
      <alignment vertical="center"/>
      <protection locked="0"/>
    </xf>
    <xf numFmtId="0" fontId="62" fillId="29" borderId="22" xfId="42" applyFont="1" applyFill="1" applyBorder="1" applyAlignment="1" applyProtection="1">
      <alignment vertical="center"/>
      <protection locked="0"/>
    </xf>
    <xf numFmtId="0" fontId="62" fillId="29" borderId="22" xfId="60" applyFont="1" applyFill="1" applyBorder="1" applyAlignment="1" applyProtection="1">
      <alignment horizontal="left" vertical="center" wrapText="1"/>
      <protection locked="0"/>
    </xf>
    <xf numFmtId="0" fontId="63" fillId="0" borderId="0" xfId="60" applyFont="1" applyAlignment="1" applyProtection="1">
      <alignment horizontal="left" vertical="center"/>
      <protection locked="0"/>
    </xf>
    <xf numFmtId="0" fontId="64" fillId="0" borderId="0" xfId="60" applyFont="1" applyAlignment="1" applyProtection="1">
      <alignment horizontal="left" vertical="center"/>
      <protection locked="0"/>
    </xf>
    <xf numFmtId="0" fontId="32" fillId="24" borderId="0" xfId="59" applyFont="1" applyFill="1" applyAlignment="1" applyProtection="1">
      <alignment horizontal="center"/>
      <protection locked="0"/>
    </xf>
    <xf numFmtId="0" fontId="60" fillId="24" borderId="0" xfId="0" applyFont="1" applyFill="1" applyAlignment="1" applyProtection="1">
      <alignment vertical="center"/>
      <protection locked="0"/>
    </xf>
    <xf numFmtId="0" fontId="60" fillId="29" borderId="0" xfId="0" applyFont="1" applyFill="1" applyAlignment="1" applyProtection="1">
      <alignment vertical="center"/>
      <protection locked="0"/>
    </xf>
    <xf numFmtId="0" fontId="60" fillId="0" borderId="0" xfId="0" applyFont="1" applyProtection="1">
      <protection locked="0"/>
    </xf>
    <xf numFmtId="0" fontId="9" fillId="25" borderId="10" xfId="0" applyFont="1" applyFill="1" applyBorder="1" applyAlignment="1" applyProtection="1">
      <alignment vertical="center"/>
      <protection locked="0"/>
    </xf>
    <xf numFmtId="0" fontId="9" fillId="25" borderId="11" xfId="0" applyFont="1" applyFill="1" applyBorder="1" applyAlignment="1" applyProtection="1">
      <alignment vertical="center"/>
      <protection locked="0"/>
    </xf>
    <xf numFmtId="0" fontId="60" fillId="29" borderId="0" xfId="0" applyFont="1" applyFill="1" applyProtection="1">
      <protection locked="0"/>
    </xf>
    <xf numFmtId="0" fontId="61" fillId="0" borderId="0" xfId="0" applyFont="1" applyProtection="1">
      <protection locked="0"/>
    </xf>
    <xf numFmtId="0" fontId="5" fillId="0" borderId="0" xfId="42" applyFont="1" applyAlignment="1" applyProtection="1">
      <alignment horizontal="center" vertical="center"/>
      <protection locked="0"/>
    </xf>
    <xf numFmtId="0" fontId="3" fillId="29" borderId="0" xfId="42" applyFont="1" applyFill="1" applyAlignment="1" applyProtection="1">
      <alignment vertical="center"/>
      <protection locked="0"/>
    </xf>
    <xf numFmtId="0" fontId="33" fillId="0" borderId="0" xfId="42" applyFont="1" applyAlignment="1" applyProtection="1">
      <alignment vertical="center"/>
      <protection locked="0"/>
    </xf>
    <xf numFmtId="0" fontId="34" fillId="0" borderId="0" xfId="42" applyFont="1" applyAlignment="1" applyProtection="1">
      <alignment vertical="center"/>
      <protection locked="0"/>
    </xf>
    <xf numFmtId="0" fontId="12" fillId="0" borderId="0" xfId="42" applyFont="1" applyAlignment="1" applyProtection="1">
      <alignment horizontal="center" vertical="center"/>
      <protection locked="0"/>
    </xf>
    <xf numFmtId="0" fontId="35" fillId="0" borderId="0" xfId="42" applyFont="1" applyAlignment="1" applyProtection="1">
      <alignment vertical="center"/>
      <protection locked="0"/>
    </xf>
    <xf numFmtId="0" fontId="36" fillId="0" borderId="0" xfId="42" applyFont="1" applyAlignment="1" applyProtection="1">
      <alignment vertical="center"/>
      <protection locked="0"/>
    </xf>
    <xf numFmtId="0" fontId="3" fillId="0" borderId="0" xfId="42" applyFont="1" applyAlignment="1" applyProtection="1">
      <alignment horizontal="center" vertical="center"/>
      <protection locked="0"/>
    </xf>
    <xf numFmtId="0" fontId="5" fillId="0" borderId="0" xfId="42" applyFont="1" applyAlignment="1" applyProtection="1">
      <alignment vertical="center"/>
      <protection locked="0"/>
    </xf>
    <xf numFmtId="0" fontId="5" fillId="0" borderId="0" xfId="42" applyFont="1" applyAlignment="1" applyProtection="1">
      <alignment horizontal="right" vertical="center"/>
      <protection locked="0"/>
    </xf>
    <xf numFmtId="0" fontId="37" fillId="0" borderId="0" xfId="42" applyFont="1" applyAlignment="1" applyProtection="1">
      <alignment vertical="center"/>
      <protection locked="0"/>
    </xf>
    <xf numFmtId="0" fontId="63" fillId="31" borderId="23" xfId="60" applyFont="1" applyFill="1" applyBorder="1" applyAlignment="1">
      <alignment horizontal="left" vertical="center"/>
    </xf>
    <xf numFmtId="37" fontId="9" fillId="0" borderId="10" xfId="0" applyNumberFormat="1" applyFont="1" applyBorder="1" applyAlignment="1">
      <alignment horizontal="center" vertical="center" wrapText="1"/>
    </xf>
    <xf numFmtId="166" fontId="9" fillId="30" borderId="20" xfId="0" applyNumberFormat="1" applyFont="1" applyFill="1" applyBorder="1" applyAlignment="1">
      <alignment horizontal="center" vertical="center" wrapText="1"/>
    </xf>
    <xf numFmtId="166" fontId="9" fillId="30" borderId="21" xfId="0" applyNumberFormat="1" applyFont="1" applyFill="1" applyBorder="1" applyAlignment="1">
      <alignment horizontal="center" vertical="center" wrapText="1"/>
    </xf>
    <xf numFmtId="166" fontId="9" fillId="0" borderId="12" xfId="0" applyNumberFormat="1" applyFont="1" applyBorder="1" applyAlignment="1">
      <alignment horizontal="center" vertical="center" wrapText="1"/>
    </xf>
    <xf numFmtId="0" fontId="60" fillId="0" borderId="0" xfId="0" applyFont="1"/>
    <xf numFmtId="49" fontId="3" fillId="30" borderId="23" xfId="44" applyNumberFormat="1" applyFont="1" applyFill="1" applyBorder="1" applyAlignment="1" applyProtection="1">
      <alignment vertical="center"/>
      <protection locked="0"/>
    </xf>
    <xf numFmtId="49" fontId="3" fillId="30" borderId="24" xfId="44" applyNumberFormat="1" applyFont="1" applyFill="1" applyBorder="1" applyAlignment="1" applyProtection="1">
      <alignment vertical="center"/>
      <protection locked="0"/>
    </xf>
    <xf numFmtId="49" fontId="3" fillId="30" borderId="87" xfId="44" applyNumberFormat="1" applyFont="1" applyFill="1" applyBorder="1" applyAlignment="1" applyProtection="1">
      <alignment vertical="center"/>
      <protection locked="0"/>
    </xf>
    <xf numFmtId="49" fontId="3" fillId="30" borderId="211" xfId="44" applyNumberFormat="1" applyFont="1" applyFill="1" applyBorder="1" applyAlignment="1" applyProtection="1">
      <alignment vertical="center"/>
      <protection locked="0"/>
    </xf>
    <xf numFmtId="49" fontId="3" fillId="30" borderId="212" xfId="44" applyNumberFormat="1" applyFont="1" applyFill="1" applyBorder="1" applyAlignment="1" applyProtection="1">
      <alignment vertical="center"/>
      <protection locked="0"/>
    </xf>
    <xf numFmtId="49" fontId="3" fillId="30" borderId="213" xfId="44" applyNumberFormat="1" applyFont="1" applyFill="1" applyBorder="1" applyAlignment="1" applyProtection="1">
      <alignment vertical="center"/>
      <protection locked="0"/>
    </xf>
    <xf numFmtId="49" fontId="3" fillId="30" borderId="22" xfId="44" applyNumberFormat="1" applyFont="1" applyFill="1" applyBorder="1" applyAlignment="1" applyProtection="1">
      <alignment vertical="center"/>
      <protection locked="0"/>
    </xf>
    <xf numFmtId="49" fontId="3" fillId="30" borderId="0" xfId="44" applyNumberFormat="1" applyFont="1" applyFill="1" applyAlignment="1" applyProtection="1">
      <alignment vertical="center"/>
      <protection locked="0"/>
    </xf>
    <xf numFmtId="49" fontId="3" fillId="30" borderId="89" xfId="44" applyNumberFormat="1" applyFont="1" applyFill="1" applyBorder="1" applyAlignment="1" applyProtection="1">
      <alignment vertical="center"/>
      <protection locked="0"/>
    </xf>
    <xf numFmtId="49" fontId="3" fillId="30" borderId="214" xfId="44" applyNumberFormat="1" applyFont="1" applyFill="1" applyBorder="1" applyAlignment="1" applyProtection="1">
      <alignment vertical="center"/>
      <protection locked="0"/>
    </xf>
    <xf numFmtId="49" fontId="3" fillId="30" borderId="215" xfId="44" applyNumberFormat="1" applyFont="1" applyFill="1" applyBorder="1" applyAlignment="1" applyProtection="1">
      <alignment vertical="center"/>
      <protection locked="0"/>
    </xf>
    <xf numFmtId="49" fontId="3" fillId="30" borderId="216" xfId="44" applyNumberFormat="1" applyFont="1" applyFill="1" applyBorder="1" applyAlignment="1" applyProtection="1">
      <alignment vertical="center"/>
      <protection locked="0"/>
    </xf>
    <xf numFmtId="49" fontId="67" fillId="30" borderId="207" xfId="42" applyNumberFormat="1" applyFont="1" applyFill="1" applyBorder="1" applyAlignment="1" applyProtection="1">
      <alignment vertical="center"/>
      <protection locked="0"/>
    </xf>
    <xf numFmtId="49" fontId="67" fillId="30" borderId="208" xfId="42" applyNumberFormat="1" applyFont="1" applyFill="1" applyBorder="1" applyAlignment="1" applyProtection="1">
      <alignment vertical="center"/>
      <protection locked="0"/>
    </xf>
    <xf numFmtId="49" fontId="67" fillId="30" borderId="209" xfId="42" applyNumberFormat="1" applyFont="1" applyFill="1" applyBorder="1" applyAlignment="1" applyProtection="1">
      <alignment vertical="center"/>
      <protection locked="0"/>
    </xf>
    <xf numFmtId="49" fontId="67" fillId="30" borderId="211" xfId="42" applyNumberFormat="1" applyFont="1" applyFill="1" applyBorder="1" applyAlignment="1" applyProtection="1">
      <alignment vertical="center"/>
      <protection locked="0"/>
    </xf>
    <xf numFmtId="49" fontId="67" fillId="30" borderId="212" xfId="42" applyNumberFormat="1" applyFont="1" applyFill="1" applyBorder="1" applyAlignment="1" applyProtection="1">
      <alignment vertical="center"/>
      <protection locked="0"/>
    </xf>
    <xf numFmtId="49" fontId="67" fillId="30" borderId="213" xfId="42" applyNumberFormat="1" applyFont="1" applyFill="1" applyBorder="1" applyAlignment="1" applyProtection="1">
      <alignment vertical="center"/>
      <protection locked="0"/>
    </xf>
    <xf numFmtId="49" fontId="67" fillId="30" borderId="59" xfId="42" applyNumberFormat="1" applyFont="1" applyFill="1" applyBorder="1" applyAlignment="1" applyProtection="1">
      <alignment vertical="center"/>
      <protection locked="0"/>
    </xf>
    <xf numFmtId="49" fontId="67" fillId="30" borderId="37" xfId="42" applyNumberFormat="1" applyFont="1" applyFill="1" applyBorder="1" applyAlignment="1" applyProtection="1">
      <alignment vertical="center"/>
      <protection locked="0"/>
    </xf>
    <xf numFmtId="49" fontId="67" fillId="30" borderId="50" xfId="42" applyNumberFormat="1" applyFont="1" applyFill="1" applyBorder="1" applyAlignment="1" applyProtection="1">
      <alignment vertical="center"/>
      <protection locked="0"/>
    </xf>
    <xf numFmtId="49" fontId="67" fillId="30" borderId="220" xfId="42" applyNumberFormat="1" applyFont="1" applyFill="1" applyBorder="1" applyAlignment="1" applyProtection="1">
      <alignment vertical="center"/>
      <protection locked="0"/>
    </xf>
    <xf numFmtId="49" fontId="67" fillId="30" borderId="221" xfId="42" applyNumberFormat="1" applyFont="1" applyFill="1" applyBorder="1" applyAlignment="1" applyProtection="1">
      <alignment vertical="center"/>
      <protection locked="0"/>
    </xf>
    <xf numFmtId="49" fontId="67" fillId="30" borderId="0" xfId="42" applyNumberFormat="1" applyFont="1" applyFill="1" applyAlignment="1" applyProtection="1">
      <alignment vertical="center"/>
      <protection locked="0"/>
    </xf>
    <xf numFmtId="49" fontId="67" fillId="30" borderId="64" xfId="42" applyNumberFormat="1" applyFont="1" applyFill="1" applyBorder="1" applyAlignment="1" applyProtection="1">
      <alignment vertical="center"/>
      <protection locked="0"/>
    </xf>
    <xf numFmtId="49" fontId="3" fillId="30" borderId="208" xfId="44" applyNumberFormat="1" applyFont="1" applyFill="1" applyBorder="1" applyAlignment="1" applyProtection="1">
      <alignment vertical="center"/>
      <protection locked="0"/>
    </xf>
    <xf numFmtId="49" fontId="3" fillId="30" borderId="220" xfId="44" applyNumberFormat="1" applyFont="1" applyFill="1" applyBorder="1" applyAlignment="1" applyProtection="1">
      <alignment vertical="center"/>
      <protection locked="0"/>
    </xf>
    <xf numFmtId="49" fontId="3" fillId="30" borderId="221" xfId="44" applyNumberFormat="1" applyFont="1" applyFill="1" applyBorder="1" applyAlignment="1" applyProtection="1">
      <alignment vertical="center"/>
      <protection locked="0"/>
    </xf>
    <xf numFmtId="49" fontId="3" fillId="30" borderId="37" xfId="44" applyNumberFormat="1" applyFont="1" applyFill="1" applyBorder="1" applyAlignment="1" applyProtection="1">
      <alignment vertical="center"/>
      <protection locked="0"/>
    </xf>
    <xf numFmtId="49" fontId="3" fillId="30" borderId="65" xfId="44" applyNumberFormat="1" applyFont="1" applyFill="1" applyBorder="1" applyAlignment="1" applyProtection="1">
      <alignment vertical="center"/>
      <protection locked="0"/>
    </xf>
    <xf numFmtId="0" fontId="3" fillId="0" borderId="0" xfId="42" quotePrefix="1" applyFont="1" applyAlignment="1" applyProtection="1">
      <alignment vertical="center"/>
      <protection locked="0"/>
    </xf>
    <xf numFmtId="0" fontId="75" fillId="0" borderId="30" xfId="0" applyFont="1" applyBorder="1" applyAlignment="1">
      <alignment horizontal="left" vertical="top" wrapText="1"/>
    </xf>
    <xf numFmtId="0" fontId="55" fillId="0" borderId="0" xfId="42" quotePrefix="1" applyFont="1" applyAlignment="1">
      <alignment vertical="top"/>
    </xf>
    <xf numFmtId="0" fontId="55" fillId="0" borderId="0" xfId="42" applyFont="1" applyAlignment="1">
      <alignment vertical="center" wrapText="1"/>
    </xf>
    <xf numFmtId="0" fontId="0" fillId="30" borderId="52" xfId="0" applyFill="1" applyBorder="1" applyAlignment="1" applyProtection="1">
      <alignment horizontal="center"/>
      <protection locked="0"/>
    </xf>
    <xf numFmtId="1" fontId="0" fillId="30" borderId="52" xfId="0" applyNumberFormat="1" applyFill="1" applyBorder="1" applyAlignment="1" applyProtection="1">
      <alignment horizontal="center"/>
      <protection locked="0"/>
    </xf>
    <xf numFmtId="0" fontId="64" fillId="31" borderId="23" xfId="0" applyFont="1" applyFill="1" applyBorder="1" applyAlignment="1" applyProtection="1">
      <alignment horizontal="left" vertical="center" wrapText="1"/>
      <protection locked="0"/>
    </xf>
    <xf numFmtId="0" fontId="64" fillId="31" borderId="24" xfId="0" applyFont="1" applyFill="1" applyBorder="1" applyAlignment="1" applyProtection="1">
      <alignment horizontal="center" vertical="center" wrapText="1"/>
      <protection locked="0"/>
    </xf>
    <xf numFmtId="0" fontId="64" fillId="31" borderId="28" xfId="0" applyFont="1" applyFill="1" applyBorder="1" applyAlignment="1" applyProtection="1">
      <alignment horizontal="center" vertical="center" wrapText="1"/>
      <protection locked="0"/>
    </xf>
    <xf numFmtId="0" fontId="0" fillId="34" borderId="0" xfId="0" applyFill="1" applyAlignment="1" applyProtection="1">
      <alignment horizontal="center" wrapText="1"/>
      <protection locked="0"/>
    </xf>
    <xf numFmtId="0" fontId="0" fillId="34" borderId="0" xfId="0" applyFill="1" applyAlignment="1" applyProtection="1">
      <alignment horizontal="left" wrapText="1"/>
      <protection locked="0"/>
    </xf>
    <xf numFmtId="0" fontId="0" fillId="34" borderId="64" xfId="0" applyFill="1" applyBorder="1" applyAlignment="1" applyProtection="1">
      <alignment horizontal="left" wrapText="1"/>
      <protection locked="0"/>
    </xf>
    <xf numFmtId="42" fontId="0" fillId="29" borderId="96" xfId="0" applyNumberFormat="1" applyFill="1" applyBorder="1" applyAlignment="1" applyProtection="1">
      <alignment horizontal="left" vertical="top" wrapText="1"/>
      <protection locked="0"/>
    </xf>
    <xf numFmtId="0" fontId="0" fillId="29" borderId="97" xfId="0" applyFill="1" applyBorder="1" applyAlignment="1" applyProtection="1">
      <alignment horizontal="left" wrapText="1"/>
      <protection locked="0"/>
    </xf>
    <xf numFmtId="0" fontId="0" fillId="29" borderId="97" xfId="0" applyFill="1" applyBorder="1" applyAlignment="1" applyProtection="1">
      <alignment wrapText="1"/>
      <protection locked="0"/>
    </xf>
    <xf numFmtId="42" fontId="59" fillId="31" borderId="0" xfId="0" applyNumberFormat="1" applyFont="1" applyFill="1" applyAlignment="1" applyProtection="1">
      <alignment horizontal="left" vertical="top" wrapText="1"/>
      <protection locked="0"/>
    </xf>
    <xf numFmtId="0" fontId="59" fillId="31" borderId="64" xfId="0" applyFont="1" applyFill="1" applyBorder="1" applyProtection="1">
      <protection locked="0"/>
    </xf>
    <xf numFmtId="42" fontId="59" fillId="35" borderId="37" xfId="0" applyNumberFormat="1" applyFont="1" applyFill="1" applyBorder="1" applyAlignment="1" applyProtection="1">
      <alignment horizontal="left" vertical="top" wrapText="1"/>
      <protection locked="0"/>
    </xf>
    <xf numFmtId="42" fontId="59" fillId="35" borderId="37" xfId="0" applyNumberFormat="1" applyFont="1" applyFill="1" applyBorder="1" applyProtection="1">
      <protection locked="0"/>
    </xf>
    <xf numFmtId="0" fontId="59" fillId="35" borderId="65" xfId="0" applyFont="1" applyFill="1" applyBorder="1" applyProtection="1">
      <protection locked="0"/>
    </xf>
    <xf numFmtId="0" fontId="0" fillId="29" borderId="47" xfId="0" applyFill="1" applyBorder="1" applyProtection="1">
      <protection locked="0"/>
    </xf>
    <xf numFmtId="42" fontId="0" fillId="29" borderId="0" xfId="0" applyNumberFormat="1" applyFill="1" applyAlignment="1" applyProtection="1">
      <alignment horizontal="left" vertical="top" wrapText="1"/>
      <protection locked="0"/>
    </xf>
    <xf numFmtId="42" fontId="0" fillId="29" borderId="0" xfId="0" applyNumberFormat="1" applyFill="1" applyProtection="1">
      <protection locked="0"/>
    </xf>
    <xf numFmtId="42" fontId="0" fillId="29" borderId="99" xfId="0" applyNumberFormat="1" applyFill="1" applyBorder="1" applyAlignment="1" applyProtection="1">
      <alignment horizontal="left" vertical="top" wrapText="1"/>
      <protection locked="0"/>
    </xf>
    <xf numFmtId="0" fontId="0" fillId="29" borderId="100" xfId="0" applyFill="1" applyBorder="1" applyAlignment="1" applyProtection="1">
      <alignment wrapText="1"/>
      <protection locked="0"/>
    </xf>
    <xf numFmtId="0" fontId="0" fillId="29" borderId="24" xfId="0" applyFill="1" applyBorder="1" applyProtection="1">
      <protection locked="0"/>
    </xf>
    <xf numFmtId="0" fontId="0" fillId="29" borderId="95" xfId="0" applyFill="1" applyBorder="1" applyAlignment="1">
      <alignment horizontal="left" indent="1"/>
    </xf>
    <xf numFmtId="42" fontId="0" fillId="29" borderId="96" xfId="0" applyNumberFormat="1" applyFill="1" applyBorder="1" applyAlignment="1">
      <alignment horizontal="left" vertical="top" wrapText="1"/>
    </xf>
    <xf numFmtId="42" fontId="59" fillId="31" borderId="0" xfId="0" applyNumberFormat="1" applyFont="1" applyFill="1"/>
    <xf numFmtId="0" fontId="59" fillId="31" borderId="0" xfId="0" applyFont="1" applyFill="1" applyAlignment="1">
      <alignment horizontal="right" vertical="top" wrapText="1"/>
    </xf>
    <xf numFmtId="42" fontId="59" fillId="35" borderId="37" xfId="0" applyNumberFormat="1" applyFont="1" applyFill="1" applyBorder="1" applyAlignment="1">
      <alignment horizontal="left" vertical="top" wrapText="1"/>
    </xf>
    <xf numFmtId="0" fontId="59" fillId="31" borderId="22" xfId="0" applyFont="1" applyFill="1" applyBorder="1"/>
    <xf numFmtId="0" fontId="59" fillId="35" borderId="59" xfId="0" applyFont="1" applyFill="1" applyBorder="1"/>
    <xf numFmtId="0" fontId="0" fillId="0" borderId="95" xfId="0" applyBorder="1" applyAlignment="1">
      <alignment horizontal="left" indent="1"/>
    </xf>
    <xf numFmtId="0" fontId="0" fillId="0" borderId="98" xfId="0" applyBorder="1" applyAlignment="1">
      <alignment horizontal="left" indent="1"/>
    </xf>
    <xf numFmtId="42" fontId="0" fillId="29" borderId="99" xfId="0" applyNumberFormat="1" applyFill="1" applyBorder="1" applyAlignment="1">
      <alignment horizontal="left" vertical="top" wrapText="1"/>
    </xf>
    <xf numFmtId="42" fontId="59" fillId="31" borderId="0" xfId="0" applyNumberFormat="1" applyFont="1" applyFill="1" applyAlignment="1">
      <alignment horizontal="left" vertical="top" wrapText="1"/>
    </xf>
    <xf numFmtId="0" fontId="66" fillId="29" borderId="0" xfId="42" applyFont="1" applyFill="1"/>
    <xf numFmtId="0" fontId="64" fillId="29" borderId="0" xfId="42" applyFont="1" applyFill="1"/>
    <xf numFmtId="0" fontId="64" fillId="0" borderId="0" xfId="42" applyFont="1" applyAlignment="1">
      <alignment horizontal="left"/>
    </xf>
    <xf numFmtId="0" fontId="64" fillId="0" borderId="31" xfId="42" applyFont="1" applyBorder="1" applyAlignment="1">
      <alignment horizontal="left"/>
    </xf>
    <xf numFmtId="0" fontId="67" fillId="29" borderId="0" xfId="42" applyFont="1" applyFill="1" applyAlignment="1">
      <alignment vertical="center"/>
    </xf>
    <xf numFmtId="0" fontId="68" fillId="29" borderId="0" xfId="42" applyFont="1" applyFill="1" applyAlignment="1">
      <alignment horizontal="left" vertical="center"/>
    </xf>
    <xf numFmtId="0" fontId="68" fillId="29" borderId="0" xfId="42" applyFont="1" applyFill="1" applyAlignment="1">
      <alignment horizontal="right" vertical="center"/>
    </xf>
    <xf numFmtId="0" fontId="70" fillId="31" borderId="0" xfId="42" applyFont="1" applyFill="1" applyAlignment="1">
      <alignment vertical="center"/>
    </xf>
    <xf numFmtId="0" fontId="68" fillId="31" borderId="0" xfId="42" applyFont="1" applyFill="1" applyAlignment="1">
      <alignment horizontal="left" vertical="center"/>
    </xf>
    <xf numFmtId="0" fontId="67" fillId="31" borderId="0" xfId="42" applyFont="1" applyFill="1" applyAlignment="1">
      <alignment vertical="center"/>
    </xf>
    <xf numFmtId="0" fontId="68" fillId="31" borderId="0" xfId="42" applyFont="1" applyFill="1" applyAlignment="1">
      <alignment horizontal="right" vertical="center"/>
    </xf>
    <xf numFmtId="0" fontId="66" fillId="0" borderId="0" xfId="42" applyFont="1"/>
    <xf numFmtId="0" fontId="69" fillId="32" borderId="25" xfId="42" applyFont="1" applyFill="1" applyBorder="1" applyAlignment="1">
      <alignment horizontal="center" vertical="center"/>
    </xf>
    <xf numFmtId="0" fontId="69" fillId="32" borderId="26" xfId="42" applyFont="1" applyFill="1" applyBorder="1" applyAlignment="1">
      <alignment horizontal="center" vertical="center"/>
    </xf>
    <xf numFmtId="0" fontId="69" fillId="32" borderId="27" xfId="42" applyFont="1" applyFill="1" applyBorder="1" applyAlignment="1">
      <alignment horizontal="center" vertical="center"/>
    </xf>
    <xf numFmtId="0" fontId="70" fillId="29" borderId="0" xfId="42" applyFont="1" applyFill="1" applyAlignment="1">
      <alignment vertical="center"/>
    </xf>
    <xf numFmtId="0" fontId="70" fillId="0" borderId="0" xfId="42" applyFont="1" applyAlignment="1">
      <alignment horizontal="center" vertical="center"/>
    </xf>
    <xf numFmtId="0" fontId="69" fillId="33" borderId="23" xfId="42" applyFont="1" applyFill="1" applyBorder="1" applyAlignment="1">
      <alignment horizontal="center" vertical="center"/>
    </xf>
    <xf numFmtId="0" fontId="69" fillId="33" borderId="24" xfId="42" applyFont="1" applyFill="1" applyBorder="1" applyAlignment="1">
      <alignment horizontal="center" vertical="center"/>
    </xf>
    <xf numFmtId="0" fontId="69" fillId="33" borderId="28" xfId="42" applyFont="1" applyFill="1" applyBorder="1" applyAlignment="1">
      <alignment horizontal="center" vertical="center"/>
    </xf>
    <xf numFmtId="0" fontId="67" fillId="29" borderId="0" xfId="42" applyFont="1" applyFill="1" applyAlignment="1">
      <alignment horizontal="left" vertical="center" indent="1"/>
    </xf>
    <xf numFmtId="0" fontId="66" fillId="29" borderId="29" xfId="42" applyFont="1" applyFill="1" applyBorder="1"/>
    <xf numFmtId="166" fontId="67" fillId="0" borderId="106" xfId="42" applyNumberFormat="1" applyFont="1" applyBorder="1" applyAlignment="1">
      <alignment horizontal="right" vertical="center"/>
    </xf>
    <xf numFmtId="166" fontId="67" fillId="0" borderId="104" xfId="42" applyNumberFormat="1" applyFont="1" applyBorder="1" applyAlignment="1">
      <alignment horizontal="right" vertical="center"/>
    </xf>
    <xf numFmtId="166" fontId="67" fillId="0" borderId="105" xfId="42" applyNumberFormat="1" applyFont="1" applyBorder="1" applyAlignment="1">
      <alignment horizontal="right" vertical="center"/>
    </xf>
    <xf numFmtId="0" fontId="69" fillId="29" borderId="0" xfId="42" applyFont="1" applyFill="1" applyAlignment="1">
      <alignment vertical="center"/>
    </xf>
    <xf numFmtId="0" fontId="67" fillId="29" borderId="31" xfId="42" applyFont="1" applyFill="1" applyBorder="1" applyAlignment="1">
      <alignment horizontal="left" vertical="center" indent="1"/>
    </xf>
    <xf numFmtId="0" fontId="69" fillId="29" borderId="31" xfId="42" applyFont="1" applyFill="1" applyBorder="1" applyAlignment="1">
      <alignment vertical="center"/>
    </xf>
    <xf numFmtId="0" fontId="66" fillId="29" borderId="31" xfId="42" applyFont="1" applyFill="1" applyBorder="1"/>
    <xf numFmtId="166" fontId="67" fillId="0" borderId="200" xfId="42" applyNumberFormat="1" applyFont="1" applyBorder="1" applyAlignment="1">
      <alignment horizontal="right" vertical="center"/>
    </xf>
    <xf numFmtId="166" fontId="67" fillId="0" borderId="217" xfId="42" applyNumberFormat="1" applyFont="1" applyBorder="1" applyAlignment="1">
      <alignment horizontal="right" vertical="center"/>
    </xf>
    <xf numFmtId="0" fontId="69" fillId="29" borderId="0" xfId="42" quotePrefix="1" applyFont="1" applyFill="1" applyAlignment="1">
      <alignment horizontal="center" vertical="center"/>
    </xf>
    <xf numFmtId="166" fontId="67" fillId="0" borderId="107" xfId="42" applyNumberFormat="1" applyFont="1" applyBorder="1" applyAlignment="1">
      <alignment horizontal="right" vertical="center"/>
    </xf>
    <xf numFmtId="166" fontId="67" fillId="0" borderId="108" xfId="42" applyNumberFormat="1" applyFont="1" applyBorder="1" applyAlignment="1">
      <alignment horizontal="right" vertical="center"/>
    </xf>
    <xf numFmtId="0" fontId="71" fillId="29" borderId="32" xfId="42" applyFont="1" applyFill="1" applyBorder="1" applyAlignment="1">
      <alignment vertical="center"/>
    </xf>
    <xf numFmtId="0" fontId="66" fillId="29" borderId="32" xfId="42" applyFont="1" applyFill="1" applyBorder="1"/>
    <xf numFmtId="166" fontId="73" fillId="0" borderId="109" xfId="42" applyNumberFormat="1" applyFont="1" applyBorder="1" applyAlignment="1">
      <alignment vertical="center"/>
    </xf>
    <xf numFmtId="166" fontId="73" fillId="0" borderId="110" xfId="42" applyNumberFormat="1" applyFont="1" applyBorder="1" applyAlignment="1">
      <alignment vertical="center"/>
    </xf>
    <xf numFmtId="166" fontId="73" fillId="0" borderId="111" xfId="42" applyNumberFormat="1" applyFont="1" applyBorder="1" applyAlignment="1">
      <alignment vertical="center"/>
    </xf>
    <xf numFmtId="0" fontId="70" fillId="29" borderId="0" xfId="42" applyFont="1" applyFill="1" applyAlignment="1">
      <alignment horizontal="left" vertical="center"/>
    </xf>
    <xf numFmtId="166" fontId="69" fillId="0" borderId="112" xfId="42" applyNumberFormat="1" applyFont="1" applyBorder="1" applyAlignment="1">
      <alignment vertical="center"/>
    </xf>
    <xf numFmtId="166" fontId="69" fillId="0" borderId="113" xfId="42" applyNumberFormat="1" applyFont="1" applyBorder="1" applyAlignment="1">
      <alignment vertical="center"/>
    </xf>
    <xf numFmtId="166" fontId="69" fillId="0" borderId="114" xfId="42" applyNumberFormat="1" applyFont="1" applyBorder="1" applyAlignment="1">
      <alignment vertical="center"/>
    </xf>
    <xf numFmtId="0" fontId="70" fillId="0" borderId="0" xfId="42" applyFont="1"/>
    <xf numFmtId="0" fontId="69" fillId="32" borderId="34" xfId="42" applyFont="1" applyFill="1" applyBorder="1" applyAlignment="1">
      <alignment horizontal="center" vertical="center" wrapText="1"/>
    </xf>
    <xf numFmtId="0" fontId="67" fillId="29" borderId="92" xfId="42" applyFont="1" applyFill="1" applyBorder="1" applyAlignment="1">
      <alignment horizontal="left" vertical="center" indent="1"/>
    </xf>
    <xf numFmtId="0" fontId="67" fillId="29" borderId="102" xfId="42" applyFont="1" applyFill="1" applyBorder="1" applyAlignment="1">
      <alignment vertical="center"/>
    </xf>
    <xf numFmtId="0" fontId="67" fillId="0" borderId="115" xfId="42" applyFont="1" applyBorder="1" applyAlignment="1">
      <alignment vertical="center"/>
    </xf>
    <xf numFmtId="42" fontId="67" fillId="0" borderId="96" xfId="42" applyNumberFormat="1" applyFont="1" applyBorder="1" applyAlignment="1">
      <alignment horizontal="right" vertical="center"/>
    </xf>
    <xf numFmtId="42" fontId="67" fillId="0" borderId="97" xfId="42" applyNumberFormat="1" applyFont="1" applyBorder="1" applyAlignment="1">
      <alignment horizontal="right" vertical="center"/>
    </xf>
    <xf numFmtId="0" fontId="67" fillId="29" borderId="93" xfId="42" applyFont="1" applyFill="1" applyBorder="1" applyAlignment="1">
      <alignment horizontal="left" vertical="center" indent="1"/>
    </xf>
    <xf numFmtId="7" fontId="67" fillId="29" borderId="0" xfId="42" applyNumberFormat="1" applyFont="1" applyFill="1" applyAlignment="1">
      <alignment vertical="center"/>
    </xf>
    <xf numFmtId="42" fontId="67" fillId="0" borderId="99" xfId="42" applyNumberFormat="1" applyFont="1" applyBorder="1" applyAlignment="1">
      <alignment horizontal="right" vertical="center"/>
    </xf>
    <xf numFmtId="42" fontId="67" fillId="0" borderId="100" xfId="42" applyNumberFormat="1" applyFont="1" applyBorder="1" applyAlignment="1">
      <alignment horizontal="right" vertical="center"/>
    </xf>
    <xf numFmtId="0" fontId="69" fillId="29" borderId="0" xfId="42" applyFont="1" applyFill="1" applyAlignment="1">
      <alignment horizontal="left" vertical="center"/>
    </xf>
    <xf numFmtId="42" fontId="67" fillId="0" borderId="235" xfId="42" applyNumberFormat="1" applyFont="1" applyBorder="1" applyAlignment="1">
      <alignment vertical="center"/>
    </xf>
    <xf numFmtId="42" fontId="67" fillId="0" borderId="116" xfId="42" applyNumberFormat="1" applyFont="1" applyBorder="1" applyAlignment="1">
      <alignment horizontal="right" vertical="center"/>
    </xf>
    <xf numFmtId="42" fontId="67" fillId="0" borderId="107" xfId="42" applyNumberFormat="1" applyFont="1" applyBorder="1" applyAlignment="1">
      <alignment horizontal="right" vertical="center"/>
    </xf>
    <xf numFmtId="42" fontId="67" fillId="0" borderId="108" xfId="42" applyNumberFormat="1" applyFont="1" applyBorder="1" applyAlignment="1">
      <alignment horizontal="right" vertical="center"/>
    </xf>
    <xf numFmtId="0" fontId="70" fillId="29" borderId="0" xfId="42" applyFont="1" applyFill="1" applyAlignment="1">
      <alignment horizontal="center"/>
    </xf>
    <xf numFmtId="44" fontId="67" fillId="0" borderId="117" xfId="42" applyNumberFormat="1" applyFont="1" applyBorder="1" applyAlignment="1">
      <alignment vertical="center"/>
    </xf>
    <xf numFmtId="44" fontId="67" fillId="0" borderId="118" xfId="42" applyNumberFormat="1" applyFont="1" applyBorder="1" applyAlignment="1">
      <alignment vertical="center"/>
    </xf>
    <xf numFmtId="44" fontId="67" fillId="0" borderId="119" xfId="42" applyNumberFormat="1" applyFont="1" applyBorder="1" applyAlignment="1">
      <alignment vertical="center"/>
    </xf>
    <xf numFmtId="44" fontId="67" fillId="0" borderId="120" xfId="42" applyNumberFormat="1" applyFont="1" applyBorder="1" applyAlignment="1">
      <alignment vertical="center"/>
    </xf>
    <xf numFmtId="0" fontId="67" fillId="29" borderId="238" xfId="42" applyFont="1" applyFill="1" applyBorder="1" applyAlignment="1">
      <alignment horizontal="left" vertical="center"/>
    </xf>
    <xf numFmtId="0" fontId="69" fillId="29" borderId="238" xfId="42" applyFont="1" applyFill="1" applyBorder="1" applyAlignment="1">
      <alignment vertical="center"/>
    </xf>
    <xf numFmtId="0" fontId="67" fillId="29" borderId="238" xfId="42" applyFont="1" applyFill="1" applyBorder="1" applyAlignment="1">
      <alignment vertical="center"/>
    </xf>
    <xf numFmtId="0" fontId="67" fillId="29" borderId="237" xfId="42" applyFont="1" applyFill="1" applyBorder="1" applyAlignment="1">
      <alignment vertical="center"/>
    </xf>
    <xf numFmtId="0" fontId="67" fillId="0" borderId="117" xfId="42" applyFont="1" applyBorder="1" applyAlignment="1">
      <alignment vertical="center"/>
    </xf>
    <xf numFmtId="42" fontId="67" fillId="0" borderId="236" xfId="42" applyNumberFormat="1" applyFont="1" applyBorder="1" applyAlignment="1">
      <alignment horizontal="right" vertical="center"/>
    </xf>
    <xf numFmtId="0" fontId="67" fillId="29" borderId="22" xfId="42" applyFont="1" applyFill="1" applyBorder="1" applyAlignment="1">
      <alignment vertical="center"/>
    </xf>
    <xf numFmtId="0" fontId="67" fillId="29" borderId="31" xfId="42" applyFont="1" applyFill="1" applyBorder="1" applyAlignment="1">
      <alignment horizontal="left" vertical="center"/>
    </xf>
    <xf numFmtId="0" fontId="67" fillId="29" borderId="31" xfId="42" applyFont="1" applyFill="1" applyBorder="1" applyAlignment="1">
      <alignment vertical="center"/>
    </xf>
    <xf numFmtId="0" fontId="67" fillId="0" borderId="121" xfId="42" applyFont="1" applyBorder="1" applyAlignment="1">
      <alignment vertical="center"/>
    </xf>
    <xf numFmtId="42" fontId="67" fillId="0" borderId="42" xfId="42" applyNumberFormat="1" applyFont="1" applyBorder="1" applyAlignment="1">
      <alignment vertical="center"/>
    </xf>
    <xf numFmtId="42" fontId="67" fillId="0" borderId="122" xfId="42" applyNumberFormat="1" applyFont="1" applyBorder="1" applyAlignment="1">
      <alignment horizontal="right" vertical="center"/>
    </xf>
    <xf numFmtId="42" fontId="67" fillId="0" borderId="123" xfId="42" applyNumberFormat="1" applyFont="1" applyBorder="1" applyAlignment="1">
      <alignment horizontal="right" vertical="center"/>
    </xf>
    <xf numFmtId="42" fontId="67" fillId="0" borderId="124" xfId="42" applyNumberFormat="1" applyFont="1" applyBorder="1" applyAlignment="1">
      <alignment horizontal="right" vertical="center"/>
    </xf>
    <xf numFmtId="0" fontId="69" fillId="29" borderId="0" xfId="42" applyFont="1" applyFill="1" applyAlignment="1">
      <alignment horizontal="center" vertical="center"/>
    </xf>
    <xf numFmtId="42" fontId="69" fillId="0" borderId="43" xfId="42" quotePrefix="1" applyNumberFormat="1" applyFont="1" applyBorder="1" applyAlignment="1">
      <alignment horizontal="center" vertical="center"/>
    </xf>
    <xf numFmtId="42" fontId="67" fillId="0" borderId="125" xfId="42" applyNumberFormat="1" applyFont="1" applyBorder="1" applyAlignment="1">
      <alignment horizontal="right" vertical="center"/>
    </xf>
    <xf numFmtId="42" fontId="67" fillId="0" borderId="126" xfId="42" applyNumberFormat="1" applyFont="1" applyBorder="1" applyAlignment="1">
      <alignment horizontal="right" vertical="center"/>
    </xf>
    <xf numFmtId="42" fontId="67" fillId="0" borderId="127" xfId="42" applyNumberFormat="1" applyFont="1" applyBorder="1" applyAlignment="1">
      <alignment horizontal="right" vertical="center"/>
    </xf>
    <xf numFmtId="0" fontId="69" fillId="0" borderId="0" xfId="42" applyFont="1" applyAlignment="1">
      <alignment vertical="center"/>
    </xf>
    <xf numFmtId="5" fontId="69" fillId="0" borderId="47" xfId="42" applyNumberFormat="1" applyFont="1" applyBorder="1" applyAlignment="1">
      <alignment vertical="center"/>
    </xf>
    <xf numFmtId="0" fontId="69" fillId="0" borderId="0" xfId="42" quotePrefix="1" applyFont="1" applyAlignment="1">
      <alignment horizontal="center" vertical="center"/>
    </xf>
    <xf numFmtId="42" fontId="69" fillId="0" borderId="128" xfId="42" applyNumberFormat="1" applyFont="1" applyBorder="1" applyAlignment="1">
      <alignment vertical="center"/>
    </xf>
    <xf numFmtId="42" fontId="69" fillId="0" borderId="129" xfId="42" applyNumberFormat="1" applyFont="1" applyBorder="1" applyAlignment="1">
      <alignment vertical="center"/>
    </xf>
    <xf numFmtId="42" fontId="69" fillId="0" borderId="130" xfId="42" applyNumberFormat="1" applyFont="1" applyBorder="1" applyAlignment="1">
      <alignment vertical="center"/>
    </xf>
    <xf numFmtId="44" fontId="69" fillId="29" borderId="0" xfId="42" applyNumberFormat="1" applyFont="1" applyFill="1" applyAlignment="1">
      <alignment vertical="center"/>
    </xf>
    <xf numFmtId="0" fontId="66" fillId="35" borderId="0" xfId="42" applyFont="1" applyFill="1"/>
    <xf numFmtId="0" fontId="95" fillId="29" borderId="0" xfId="44" applyFont="1" applyFill="1"/>
    <xf numFmtId="0" fontId="72" fillId="29" borderId="0" xfId="42" applyFont="1" applyFill="1" applyAlignment="1">
      <alignment horizontal="left" vertical="center"/>
    </xf>
    <xf numFmtId="166" fontId="67" fillId="0" borderId="44" xfId="42" applyNumberFormat="1" applyFont="1" applyBorder="1" applyAlignment="1">
      <alignment horizontal="right" vertical="center"/>
    </xf>
    <xf numFmtId="166" fontId="67" fillId="0" borderId="45" xfId="42" applyNumberFormat="1" applyFont="1" applyBorder="1" applyAlignment="1">
      <alignment horizontal="right" vertical="center"/>
    </xf>
    <xf numFmtId="166" fontId="67" fillId="0" borderId="46" xfId="42" applyNumberFormat="1" applyFont="1" applyBorder="1" applyAlignment="1">
      <alignment horizontal="right" vertical="center"/>
    </xf>
    <xf numFmtId="166" fontId="67" fillId="0" borderId="103" xfId="42" applyNumberFormat="1" applyFont="1" applyBorder="1" applyAlignment="1">
      <alignment horizontal="right" vertical="center"/>
    </xf>
    <xf numFmtId="166" fontId="67" fillId="0" borderId="131" xfId="42" applyNumberFormat="1" applyFont="1" applyBorder="1" applyAlignment="1">
      <alignment horizontal="right" vertical="center"/>
    </xf>
    <xf numFmtId="166" fontId="67" fillId="0" borderId="150" xfId="42" applyNumberFormat="1" applyFont="1" applyBorder="1" applyAlignment="1">
      <alignment horizontal="right" vertical="center"/>
    </xf>
    <xf numFmtId="166" fontId="67" fillId="0" borderId="132" xfId="42" applyNumberFormat="1" applyFont="1" applyBorder="1" applyAlignment="1">
      <alignment horizontal="right" vertical="center"/>
    </xf>
    <xf numFmtId="2" fontId="69" fillId="0" borderId="147" xfId="42" applyNumberFormat="1" applyFont="1" applyBorder="1" applyAlignment="1">
      <alignment vertical="center"/>
    </xf>
    <xf numFmtId="2" fontId="69" fillId="0" borderId="231" xfId="42" applyNumberFormat="1" applyFont="1" applyBorder="1" applyAlignment="1">
      <alignment vertical="center"/>
    </xf>
    <xf numFmtId="2" fontId="69" fillId="0" borderId="233" xfId="42" applyNumberFormat="1" applyFont="1" applyBorder="1" applyAlignment="1">
      <alignment vertical="center"/>
    </xf>
    <xf numFmtId="2" fontId="69" fillId="0" borderId="234" xfId="42" applyNumberFormat="1" applyFont="1" applyBorder="1" applyAlignment="1">
      <alignment vertical="center"/>
    </xf>
    <xf numFmtId="2" fontId="69" fillId="0" borderId="204" xfId="42" applyNumberFormat="1" applyFont="1" applyBorder="1" applyAlignment="1">
      <alignment vertical="center"/>
    </xf>
    <xf numFmtId="0" fontId="66" fillId="29" borderId="22" xfId="42" applyFont="1" applyFill="1" applyBorder="1"/>
    <xf numFmtId="2" fontId="69" fillId="0" borderId="0" xfId="42" applyNumberFormat="1" applyFont="1" applyAlignment="1">
      <alignment vertical="center"/>
    </xf>
    <xf numFmtId="0" fontId="96" fillId="29" borderId="0" xfId="44" applyFont="1" applyFill="1"/>
    <xf numFmtId="0" fontId="96" fillId="0" borderId="0" xfId="44" applyFont="1"/>
    <xf numFmtId="0" fontId="5" fillId="32" borderId="25" xfId="44" applyFont="1" applyFill="1" applyBorder="1" applyAlignment="1">
      <alignment horizontal="center" vertical="center"/>
    </xf>
    <xf numFmtId="0" fontId="5" fillId="32" borderId="26" xfId="44" applyFont="1" applyFill="1" applyBorder="1" applyAlignment="1">
      <alignment horizontal="center" vertical="center"/>
    </xf>
    <xf numFmtId="0" fontId="5" fillId="32" borderId="27" xfId="44" applyFont="1" applyFill="1" applyBorder="1" applyAlignment="1">
      <alignment horizontal="center" vertical="center"/>
    </xf>
    <xf numFmtId="0" fontId="39" fillId="29" borderId="0" xfId="44" applyFont="1" applyFill="1" applyAlignment="1">
      <alignment horizontal="left" vertical="center"/>
    </xf>
    <xf numFmtId="166" fontId="3" fillId="0" borderId="196" xfId="44" applyNumberFormat="1" applyFont="1" applyBorder="1" applyAlignment="1">
      <alignment horizontal="right" vertical="center"/>
    </xf>
    <xf numFmtId="166" fontId="3" fillId="0" borderId="197" xfId="44" applyNumberFormat="1" applyFont="1" applyBorder="1" applyAlignment="1">
      <alignment horizontal="right" vertical="center"/>
    </xf>
    <xf numFmtId="166" fontId="3" fillId="0" borderId="198" xfId="44" applyNumberFormat="1" applyFont="1" applyBorder="1" applyAlignment="1">
      <alignment horizontal="right" vertical="center"/>
    </xf>
    <xf numFmtId="166" fontId="3" fillId="0" borderId="0" xfId="44" applyNumberFormat="1" applyFont="1" applyAlignment="1">
      <alignment horizontal="right" vertical="center"/>
    </xf>
    <xf numFmtId="166" fontId="3" fillId="0" borderId="199" xfId="44" applyNumberFormat="1" applyFont="1" applyBorder="1" applyAlignment="1">
      <alignment horizontal="right" vertical="center"/>
    </xf>
    <xf numFmtId="166" fontId="3" fillId="0" borderId="200" xfId="44" applyNumberFormat="1" applyFont="1" applyBorder="1" applyAlignment="1">
      <alignment horizontal="right" vertical="center"/>
    </xf>
    <xf numFmtId="166" fontId="3" fillId="0" borderId="154" xfId="44" applyNumberFormat="1" applyFont="1" applyBorder="1" applyAlignment="1">
      <alignment horizontal="right" vertical="center"/>
    </xf>
    <xf numFmtId="2" fontId="5" fillId="0" borderId="23" xfId="44" applyNumberFormat="1" applyFont="1" applyBorder="1" applyAlignment="1">
      <alignment vertical="center"/>
    </xf>
    <xf numFmtId="2" fontId="5" fillId="0" borderId="24" xfId="44" applyNumberFormat="1" applyFont="1" applyBorder="1" applyAlignment="1">
      <alignment vertical="center"/>
    </xf>
    <xf numFmtId="2" fontId="5" fillId="0" borderId="28" xfId="44" applyNumberFormat="1" applyFont="1" applyBorder="1" applyAlignment="1">
      <alignment vertical="center"/>
    </xf>
    <xf numFmtId="164" fontId="3" fillId="0" borderId="59" xfId="44" applyNumberFormat="1" applyFont="1" applyBorder="1" applyAlignment="1">
      <alignment vertical="center"/>
    </xf>
    <xf numFmtId="164" fontId="3" fillId="0" borderId="37" xfId="44" applyNumberFormat="1" applyFont="1" applyBorder="1" applyAlignment="1">
      <alignment vertical="center"/>
    </xf>
    <xf numFmtId="164" fontId="3" fillId="0" borderId="65" xfId="44" applyNumberFormat="1" applyFont="1" applyBorder="1" applyAlignment="1">
      <alignment vertical="center"/>
    </xf>
    <xf numFmtId="0" fontId="66" fillId="29" borderId="201" xfId="42" applyFont="1" applyFill="1" applyBorder="1"/>
    <xf numFmtId="0" fontId="70" fillId="29" borderId="201" xfId="42" applyFont="1" applyFill="1" applyBorder="1" applyAlignment="1">
      <alignment vertical="center"/>
    </xf>
    <xf numFmtId="0" fontId="66" fillId="0" borderId="201" xfId="42" applyFont="1" applyBorder="1"/>
    <xf numFmtId="0" fontId="66" fillId="0" borderId="202" xfId="42" applyFont="1" applyBorder="1"/>
    <xf numFmtId="0" fontId="66" fillId="29" borderId="202" xfId="42" applyFont="1" applyFill="1" applyBorder="1"/>
    <xf numFmtId="0" fontId="66" fillId="29" borderId="203" xfId="42" applyFont="1" applyFill="1" applyBorder="1"/>
    <xf numFmtId="0" fontId="69" fillId="33" borderId="103" xfId="42" applyFont="1" applyFill="1" applyBorder="1" applyAlignment="1">
      <alignment horizontal="center" vertical="center"/>
    </xf>
    <xf numFmtId="166" fontId="67" fillId="0" borderId="95" xfId="42" applyNumberFormat="1" applyFont="1" applyBorder="1" applyAlignment="1">
      <alignment horizontal="right" vertical="center"/>
    </xf>
    <xf numFmtId="166" fontId="67" fillId="0" borderId="101" xfId="42" applyNumberFormat="1" applyFont="1" applyBorder="1" applyAlignment="1">
      <alignment horizontal="right" vertical="center"/>
    </xf>
    <xf numFmtId="166" fontId="67" fillId="0" borderId="94" xfId="42" applyNumberFormat="1" applyFont="1" applyBorder="1" applyAlignment="1">
      <alignment horizontal="right" vertical="center"/>
    </xf>
    <xf numFmtId="166" fontId="67" fillId="0" borderId="135" xfId="42" applyNumberFormat="1" applyFont="1" applyBorder="1" applyAlignment="1">
      <alignment horizontal="right" vertical="center"/>
    </xf>
    <xf numFmtId="166" fontId="67" fillId="0" borderId="98" xfId="42" applyNumberFormat="1" applyFont="1" applyBorder="1" applyAlignment="1">
      <alignment horizontal="right" vertical="center"/>
    </xf>
    <xf numFmtId="166" fontId="67" fillId="0" borderId="218" xfId="42" applyNumberFormat="1" applyFont="1" applyBorder="1" applyAlignment="1">
      <alignment horizontal="right" vertical="center"/>
    </xf>
    <xf numFmtId="166" fontId="67" fillId="0" borderId="219" xfId="42" applyNumberFormat="1" applyFont="1" applyBorder="1" applyAlignment="1">
      <alignment horizontal="right" vertical="center"/>
    </xf>
    <xf numFmtId="0" fontId="66" fillId="29" borderId="0" xfId="42" applyFont="1" applyFill="1" applyAlignment="1">
      <alignment horizontal="center"/>
    </xf>
    <xf numFmtId="166" fontId="69" fillId="0" borderId="106" xfId="42" applyNumberFormat="1" applyFont="1" applyBorder="1" applyAlignment="1">
      <alignment horizontal="right" vertical="center"/>
    </xf>
    <xf numFmtId="166" fontId="69" fillId="0" borderId="107" xfId="42" applyNumberFormat="1" applyFont="1" applyBorder="1" applyAlignment="1">
      <alignment horizontal="right" vertical="center"/>
    </xf>
    <xf numFmtId="166" fontId="69" fillId="0" borderId="104" xfId="42" applyNumberFormat="1" applyFont="1" applyBorder="1" applyAlignment="1">
      <alignment horizontal="right" vertical="center"/>
    </xf>
    <xf numFmtId="166" fontId="69" fillId="0" borderId="108" xfId="42" applyNumberFormat="1" applyFont="1" applyBorder="1" applyAlignment="1">
      <alignment horizontal="right" vertical="center"/>
    </xf>
    <xf numFmtId="0" fontId="70" fillId="29" borderId="0" xfId="42" applyFont="1" applyFill="1" applyAlignment="1">
      <alignment horizontal="center" vertical="center"/>
    </xf>
    <xf numFmtId="0" fontId="0" fillId="0" borderId="95" xfId="0" applyBorder="1"/>
    <xf numFmtId="10" fontId="66" fillId="29" borderId="32" xfId="64" applyNumberFormat="1" applyFont="1" applyFill="1" applyBorder="1" applyProtection="1"/>
    <xf numFmtId="166" fontId="73" fillId="0" borderId="136" xfId="42" applyNumberFormat="1" applyFont="1" applyBorder="1" applyAlignment="1">
      <alignment vertical="center"/>
    </xf>
    <xf numFmtId="166" fontId="69" fillId="0" borderId="137" xfId="42" applyNumberFormat="1" applyFont="1" applyBorder="1" applyAlignment="1">
      <alignment vertical="center"/>
    </xf>
    <xf numFmtId="42" fontId="67" fillId="0" borderId="103" xfId="42" applyNumberFormat="1" applyFont="1" applyBorder="1" applyAlignment="1">
      <alignment vertical="center"/>
    </xf>
    <xf numFmtId="42" fontId="67" fillId="0" borderId="101" xfId="42" applyNumberFormat="1" applyFont="1" applyBorder="1" applyAlignment="1">
      <alignment vertical="center"/>
    </xf>
    <xf numFmtId="42" fontId="67" fillId="0" borderId="120" xfId="42" applyNumberFormat="1" applyFont="1" applyBorder="1" applyAlignment="1">
      <alignment vertical="center"/>
    </xf>
    <xf numFmtId="42" fontId="67" fillId="0" borderId="95" xfId="42" applyNumberFormat="1" applyFont="1" applyBorder="1" applyAlignment="1">
      <alignment vertical="center"/>
    </xf>
    <xf numFmtId="42" fontId="67" fillId="0" borderId="98" xfId="42" applyNumberFormat="1" applyFont="1" applyBorder="1" applyAlignment="1">
      <alignment vertical="center"/>
    </xf>
    <xf numFmtId="42" fontId="67" fillId="0" borderId="106" xfId="42" applyNumberFormat="1" applyFont="1" applyBorder="1" applyAlignment="1">
      <alignment vertical="center"/>
    </xf>
    <xf numFmtId="42" fontId="67" fillId="0" borderId="138" xfId="42" applyNumberFormat="1" applyFont="1" applyBorder="1" applyAlignment="1">
      <alignment horizontal="right" vertical="center"/>
    </xf>
    <xf numFmtId="42" fontId="67" fillId="0" borderId="240" xfId="42" applyNumberFormat="1" applyFont="1" applyBorder="1" applyAlignment="1">
      <alignment vertical="center"/>
    </xf>
    <xf numFmtId="42" fontId="67" fillId="0" borderId="119" xfId="42" applyNumberFormat="1" applyFont="1" applyBorder="1" applyAlignment="1">
      <alignment vertical="center"/>
    </xf>
    <xf numFmtId="0" fontId="67" fillId="29" borderId="241" xfId="42" applyFont="1" applyFill="1" applyBorder="1" applyAlignment="1">
      <alignment vertical="center"/>
    </xf>
    <xf numFmtId="0" fontId="67" fillId="29" borderId="242" xfId="42" applyFont="1" applyFill="1" applyBorder="1" applyAlignment="1">
      <alignment vertical="center"/>
    </xf>
    <xf numFmtId="42" fontId="67" fillId="0" borderId="239" xfId="42" applyNumberFormat="1" applyFont="1" applyBorder="1" applyAlignment="1">
      <alignment vertical="center"/>
    </xf>
    <xf numFmtId="0" fontId="69" fillId="29" borderId="35" xfId="42" applyFont="1" applyFill="1" applyBorder="1" applyAlignment="1">
      <alignment horizontal="left" vertical="center"/>
    </xf>
    <xf numFmtId="0" fontId="69" fillId="29" borderId="35" xfId="42" applyFont="1" applyFill="1" applyBorder="1" applyAlignment="1">
      <alignment vertical="center"/>
    </xf>
    <xf numFmtId="0" fontId="67" fillId="29" borderId="35" xfId="42" applyFont="1" applyFill="1" applyBorder="1" applyAlignment="1">
      <alignment vertical="center"/>
    </xf>
    <xf numFmtId="42" fontId="67" fillId="0" borderId="139" xfId="42" applyNumberFormat="1" applyFont="1" applyBorder="1" applyAlignment="1">
      <alignment vertical="center"/>
    </xf>
    <xf numFmtId="42" fontId="67" fillId="0" borderId="140" xfId="42" applyNumberFormat="1" applyFont="1" applyBorder="1" applyAlignment="1">
      <alignment horizontal="right" vertical="center"/>
    </xf>
    <xf numFmtId="42" fontId="67" fillId="0" borderId="141" xfId="42" applyNumberFormat="1" applyFont="1" applyBorder="1" applyAlignment="1">
      <alignment horizontal="right" vertical="center"/>
    </xf>
    <xf numFmtId="42" fontId="67" fillId="0" borderId="142" xfId="42" applyNumberFormat="1" applyFont="1" applyBorder="1" applyAlignment="1">
      <alignment horizontal="right" vertical="center"/>
    </xf>
    <xf numFmtId="42" fontId="67" fillId="0" borderId="112" xfId="42" quotePrefix="1" applyNumberFormat="1" applyFont="1" applyBorder="1" applyAlignment="1">
      <alignment horizontal="center" vertical="center"/>
    </xf>
    <xf numFmtId="42" fontId="67" fillId="0" borderId="137" xfId="42" applyNumberFormat="1" applyFont="1" applyBorder="1" applyAlignment="1">
      <alignment horizontal="right" vertical="center"/>
    </xf>
    <xf numFmtId="42" fontId="67" fillId="0" borderId="113" xfId="42" applyNumberFormat="1" applyFont="1" applyBorder="1" applyAlignment="1">
      <alignment horizontal="right" vertical="center"/>
    </xf>
    <xf numFmtId="42" fontId="67" fillId="0" borderId="114" xfId="42" applyNumberFormat="1" applyFont="1" applyBorder="1" applyAlignment="1">
      <alignment horizontal="right" vertical="center"/>
    </xf>
    <xf numFmtId="42" fontId="69" fillId="0" borderId="143" xfId="42" applyNumberFormat="1" applyFont="1" applyBorder="1" applyAlignment="1">
      <alignment vertical="center"/>
    </xf>
    <xf numFmtId="0" fontId="78" fillId="29" borderId="0" xfId="42" applyFont="1" applyFill="1"/>
    <xf numFmtId="0" fontId="69" fillId="29" borderId="37" xfId="42" applyFont="1" applyFill="1" applyBorder="1" applyAlignment="1">
      <alignment horizontal="center" vertical="center"/>
    </xf>
    <xf numFmtId="0" fontId="39" fillId="29" borderId="28" xfId="44" applyFont="1" applyFill="1" applyBorder="1" applyAlignment="1">
      <alignment horizontal="left" vertical="center"/>
    </xf>
    <xf numFmtId="0" fontId="72" fillId="29" borderId="205" xfId="42" applyFont="1" applyFill="1" applyBorder="1" applyAlignment="1">
      <alignment horizontal="left" vertical="center"/>
    </xf>
    <xf numFmtId="166" fontId="67" fillId="29" borderId="44" xfId="42" applyNumberFormat="1" applyFont="1" applyFill="1" applyBorder="1" applyAlignment="1">
      <alignment horizontal="right" vertical="center"/>
    </xf>
    <xf numFmtId="166" fontId="67" fillId="29" borderId="51" xfId="42" applyNumberFormat="1" applyFont="1" applyFill="1" applyBorder="1" applyAlignment="1">
      <alignment horizontal="right" vertical="center"/>
    </xf>
    <xf numFmtId="166" fontId="67" fillId="29" borderId="45" xfId="42" applyNumberFormat="1" applyFont="1" applyFill="1" applyBorder="1" applyAlignment="1">
      <alignment horizontal="right" vertical="center"/>
    </xf>
    <xf numFmtId="166" fontId="67" fillId="29" borderId="46" xfId="42" applyNumberFormat="1" applyFont="1" applyFill="1" applyBorder="1" applyAlignment="1">
      <alignment horizontal="right" vertical="center"/>
    </xf>
    <xf numFmtId="166" fontId="67" fillId="29" borderId="103" xfId="42" applyNumberFormat="1" applyFont="1" applyFill="1" applyBorder="1" applyAlignment="1">
      <alignment horizontal="right" vertical="center"/>
    </xf>
    <xf numFmtId="166" fontId="67" fillId="29" borderId="144" xfId="42" applyNumberFormat="1" applyFont="1" applyFill="1" applyBorder="1" applyAlignment="1">
      <alignment horizontal="right" vertical="center"/>
    </xf>
    <xf numFmtId="166" fontId="67" fillId="29" borderId="131" xfId="42" applyNumberFormat="1" applyFont="1" applyFill="1" applyBorder="1" applyAlignment="1">
      <alignment horizontal="right" vertical="center"/>
    </xf>
    <xf numFmtId="166" fontId="67" fillId="29" borderId="132" xfId="42" applyNumberFormat="1" applyFont="1" applyFill="1" applyBorder="1" applyAlignment="1">
      <alignment horizontal="right" vertical="center"/>
    </xf>
    <xf numFmtId="2" fontId="69" fillId="29" borderId="147" xfId="42" applyNumberFormat="1" applyFont="1" applyFill="1" applyBorder="1" applyAlignment="1">
      <alignment vertical="center"/>
    </xf>
    <xf numFmtId="2" fontId="69" fillId="29" borderId="231" xfId="42" applyNumberFormat="1" applyFont="1" applyFill="1" applyBorder="1" applyAlignment="1">
      <alignment vertical="center"/>
    </xf>
    <xf numFmtId="2" fontId="69" fillId="29" borderId="232" xfId="42" applyNumberFormat="1" applyFont="1" applyFill="1" applyBorder="1" applyAlignment="1">
      <alignment vertical="center"/>
    </xf>
    <xf numFmtId="0" fontId="5" fillId="29" borderId="37" xfId="44" applyFont="1" applyFill="1" applyBorder="1" applyAlignment="1">
      <alignment horizontal="center" vertical="center"/>
    </xf>
    <xf numFmtId="166" fontId="3" fillId="29" borderId="44" xfId="44" applyNumberFormat="1" applyFont="1" applyFill="1" applyBorder="1" applyAlignment="1">
      <alignment horizontal="right" vertical="center"/>
    </xf>
    <xf numFmtId="166" fontId="3" fillId="29" borderId="51" xfId="44" applyNumberFormat="1" applyFont="1" applyFill="1" applyBorder="1" applyAlignment="1">
      <alignment horizontal="right" vertical="center"/>
    </xf>
    <xf numFmtId="166" fontId="3" fillId="29" borderId="45" xfId="44" applyNumberFormat="1" applyFont="1" applyFill="1" applyBorder="1" applyAlignment="1">
      <alignment horizontal="right" vertical="center"/>
    </xf>
    <xf numFmtId="166" fontId="3" fillId="29" borderId="46" xfId="44" applyNumberFormat="1" applyFont="1" applyFill="1" applyBorder="1" applyAlignment="1">
      <alignment horizontal="right" vertical="center"/>
    </xf>
    <xf numFmtId="166" fontId="3" fillId="29" borderId="0" xfId="44" applyNumberFormat="1" applyFont="1" applyFill="1" applyAlignment="1">
      <alignment horizontal="right" vertical="center"/>
    </xf>
    <xf numFmtId="2" fontId="5" fillId="29" borderId="0" xfId="44" applyNumberFormat="1" applyFont="1" applyFill="1" applyAlignment="1">
      <alignment vertical="center"/>
    </xf>
    <xf numFmtId="0" fontId="60" fillId="0" borderId="0" xfId="52" applyFont="1"/>
    <xf numFmtId="164" fontId="61" fillId="0" borderId="0" xfId="52" applyNumberFormat="1" applyFont="1"/>
    <xf numFmtId="166" fontId="67" fillId="30" borderId="206" xfId="42" applyNumberFormat="1" applyFont="1" applyFill="1" applyBorder="1" applyAlignment="1" applyProtection="1">
      <alignment horizontal="right" vertical="center"/>
      <protection locked="0"/>
    </xf>
    <xf numFmtId="166" fontId="67" fillId="30" borderId="209" xfId="42" applyNumberFormat="1" applyFont="1" applyFill="1" applyBorder="1" applyAlignment="1" applyProtection="1">
      <alignment horizontal="right" vertical="center"/>
      <protection locked="0"/>
    </xf>
    <xf numFmtId="166" fontId="67" fillId="30" borderId="224" xfId="42" applyNumberFormat="1" applyFont="1" applyFill="1" applyBorder="1" applyAlignment="1" applyProtection="1">
      <alignment horizontal="right" vertical="center"/>
      <protection locked="0"/>
    </xf>
    <xf numFmtId="166" fontId="67" fillId="30" borderId="225" xfId="42" applyNumberFormat="1" applyFont="1" applyFill="1" applyBorder="1" applyAlignment="1" applyProtection="1">
      <alignment horizontal="right" vertical="center"/>
      <protection locked="0"/>
    </xf>
    <xf numFmtId="166" fontId="67" fillId="30" borderId="213" xfId="42" applyNumberFormat="1" applyFont="1" applyFill="1" applyBorder="1" applyAlignment="1" applyProtection="1">
      <alignment horizontal="right" vertical="center"/>
      <protection locked="0"/>
    </xf>
    <xf numFmtId="166" fontId="67" fillId="30" borderId="226" xfId="42" applyNumberFormat="1" applyFont="1" applyFill="1" applyBorder="1" applyAlignment="1" applyProtection="1">
      <alignment horizontal="right" vertical="center"/>
      <protection locked="0"/>
    </xf>
    <xf numFmtId="166" fontId="67" fillId="30" borderId="222" xfId="42" applyNumberFormat="1" applyFont="1" applyFill="1" applyBorder="1" applyAlignment="1" applyProtection="1">
      <alignment horizontal="right" vertical="center"/>
      <protection locked="0"/>
    </xf>
    <xf numFmtId="166" fontId="67" fillId="30" borderId="223" xfId="42" applyNumberFormat="1" applyFont="1" applyFill="1" applyBorder="1" applyAlignment="1" applyProtection="1">
      <alignment horizontal="right" vertical="center"/>
      <protection locked="0"/>
    </xf>
    <xf numFmtId="166" fontId="67" fillId="30" borderId="227" xfId="42" applyNumberFormat="1" applyFont="1" applyFill="1" applyBorder="1" applyAlignment="1" applyProtection="1">
      <alignment horizontal="right" vertical="center"/>
      <protection locked="0"/>
    </xf>
    <xf numFmtId="166" fontId="3" fillId="30" borderId="206" xfId="44" applyNumberFormat="1" applyFont="1" applyFill="1" applyBorder="1" applyAlignment="1" applyProtection="1">
      <alignment horizontal="right" vertical="center"/>
      <protection locked="0"/>
    </xf>
    <xf numFmtId="166" fontId="3" fillId="30" borderId="209" xfId="44" applyNumberFormat="1" applyFont="1" applyFill="1" applyBorder="1" applyAlignment="1" applyProtection="1">
      <alignment horizontal="right" vertical="center"/>
      <protection locked="0"/>
    </xf>
    <xf numFmtId="166" fontId="3" fillId="30" borderId="228" xfId="44" applyNumberFormat="1" applyFont="1" applyFill="1" applyBorder="1" applyAlignment="1" applyProtection="1">
      <alignment horizontal="right" vertical="center"/>
      <protection locked="0"/>
    </xf>
    <xf numFmtId="166" fontId="3" fillId="30" borderId="210" xfId="44" applyNumberFormat="1" applyFont="1" applyFill="1" applyBorder="1" applyAlignment="1" applyProtection="1">
      <alignment horizontal="right" vertical="center"/>
      <protection locked="0"/>
    </xf>
    <xf numFmtId="166" fontId="3" fillId="30" borderId="213" xfId="44" applyNumberFormat="1" applyFont="1" applyFill="1" applyBorder="1" applyAlignment="1" applyProtection="1">
      <alignment horizontal="right" vertical="center"/>
      <protection locked="0"/>
    </xf>
    <xf numFmtId="166" fontId="3" fillId="30" borderId="229" xfId="44" applyNumberFormat="1" applyFont="1" applyFill="1" applyBorder="1" applyAlignment="1" applyProtection="1">
      <alignment horizontal="right" vertical="center"/>
      <protection locked="0"/>
    </xf>
    <xf numFmtId="166" fontId="3" fillId="30" borderId="222" xfId="44" applyNumberFormat="1" applyFont="1" applyFill="1" applyBorder="1" applyAlignment="1" applyProtection="1">
      <alignment horizontal="right" vertical="center"/>
      <protection locked="0"/>
    </xf>
    <xf numFmtId="166" fontId="3" fillId="30" borderId="223" xfId="44" applyNumberFormat="1" applyFont="1" applyFill="1" applyBorder="1" applyAlignment="1" applyProtection="1">
      <alignment horizontal="right" vertical="center"/>
      <protection locked="0"/>
    </xf>
    <xf numFmtId="166" fontId="3" fillId="30" borderId="230" xfId="44" applyNumberFormat="1" applyFont="1" applyFill="1" applyBorder="1" applyAlignment="1" applyProtection="1">
      <alignment horizontal="right" vertical="center"/>
      <protection locked="0"/>
    </xf>
    <xf numFmtId="42" fontId="0" fillId="0" borderId="0" xfId="0" applyNumberFormat="1"/>
    <xf numFmtId="1" fontId="0" fillId="0" borderId="0" xfId="0" applyNumberFormat="1"/>
    <xf numFmtId="169" fontId="0" fillId="0" borderId="0" xfId="0" applyNumberFormat="1"/>
    <xf numFmtId="49" fontId="0" fillId="0" borderId="0" xfId="0" applyNumberFormat="1"/>
    <xf numFmtId="44" fontId="0" fillId="0" borderId="0" xfId="0" applyNumberFormat="1"/>
    <xf numFmtId="9" fontId="0" fillId="0" borderId="0" xfId="0" applyNumberFormat="1"/>
    <xf numFmtId="0" fontId="0" fillId="30" borderId="76" xfId="0" applyFill="1" applyBorder="1" applyAlignment="1" applyProtection="1">
      <alignment horizontal="left"/>
      <protection locked="0"/>
    </xf>
    <xf numFmtId="0" fontId="0" fillId="30" borderId="77" xfId="0" applyFill="1" applyBorder="1" applyAlignment="1" applyProtection="1">
      <alignment horizontal="left"/>
      <protection locked="0"/>
    </xf>
    <xf numFmtId="0" fontId="0" fillId="30" borderId="78" xfId="0" applyFill="1" applyBorder="1" applyAlignment="1" applyProtection="1">
      <alignment horizontal="left"/>
      <protection locked="0"/>
    </xf>
    <xf numFmtId="0" fontId="44" fillId="24" borderId="0" xfId="0" applyFont="1" applyFill="1" applyAlignment="1" applyProtection="1">
      <alignment wrapText="1"/>
      <protection locked="0"/>
    </xf>
    <xf numFmtId="0" fontId="45" fillId="24" borderId="0" xfId="0" applyFont="1" applyFill="1" applyAlignment="1" applyProtection="1">
      <alignment vertical="top"/>
      <protection locked="0"/>
    </xf>
    <xf numFmtId="0" fontId="44" fillId="24" borderId="79" xfId="0" applyFont="1" applyFill="1" applyBorder="1" applyAlignment="1" applyProtection="1">
      <alignment wrapText="1"/>
      <protection locked="0"/>
    </xf>
    <xf numFmtId="0" fontId="44" fillId="24" borderId="0" xfId="0" applyFont="1" applyFill="1" applyAlignment="1" applyProtection="1">
      <alignment vertical="top" wrapText="1"/>
      <protection locked="0"/>
    </xf>
    <xf numFmtId="0" fontId="41" fillId="24" borderId="0" xfId="0" applyFont="1" applyFill="1" applyAlignment="1" applyProtection="1">
      <alignment horizontal="left" vertical="center" wrapText="1"/>
      <protection locked="0"/>
    </xf>
    <xf numFmtId="0" fontId="41" fillId="24" borderId="0" xfId="0" applyFont="1" applyFill="1" applyAlignment="1" applyProtection="1">
      <alignment horizontal="right" vertical="center"/>
      <protection locked="0"/>
    </xf>
    <xf numFmtId="5" fontId="89" fillId="0" borderId="163" xfId="0" applyNumberFormat="1" applyFont="1" applyBorder="1" applyAlignment="1" applyProtection="1">
      <alignment horizontal="left" vertical="center"/>
      <protection locked="0"/>
    </xf>
    <xf numFmtId="5" fontId="89" fillId="0" borderId="81" xfId="0" applyNumberFormat="1" applyFont="1" applyBorder="1" applyAlignment="1" applyProtection="1">
      <alignment horizontal="left" vertical="center"/>
      <protection locked="0"/>
    </xf>
    <xf numFmtId="5" fontId="89" fillId="0" borderId="164" xfId="0" applyNumberFormat="1" applyFont="1" applyBorder="1" applyAlignment="1" applyProtection="1">
      <alignment horizontal="left" vertical="center"/>
      <protection locked="0"/>
    </xf>
    <xf numFmtId="0" fontId="64" fillId="36" borderId="37" xfId="70" applyFont="1" applyBorder="1" applyAlignment="1" applyProtection="1">
      <alignment horizontal="left"/>
      <protection locked="0"/>
    </xf>
    <xf numFmtId="0" fontId="86" fillId="30" borderId="23" xfId="0" applyFont="1" applyFill="1" applyBorder="1" applyAlignment="1">
      <alignment horizontal="center"/>
    </xf>
    <xf numFmtId="0" fontId="86" fillId="30" borderId="24" xfId="0" applyFont="1" applyFill="1" applyBorder="1" applyAlignment="1">
      <alignment horizontal="center"/>
    </xf>
    <xf numFmtId="0" fontId="86" fillId="30" borderId="28" xfId="0" applyFont="1" applyFill="1" applyBorder="1" applyAlignment="1">
      <alignment horizontal="center"/>
    </xf>
    <xf numFmtId="0" fontId="59" fillId="37" borderId="30" xfId="0" applyFont="1" applyFill="1" applyBorder="1" applyAlignment="1">
      <alignment horizontal="center"/>
    </xf>
    <xf numFmtId="0" fontId="59" fillId="37" borderId="160" xfId="0" applyFont="1" applyFill="1" applyBorder="1" applyAlignment="1">
      <alignment horizontal="center"/>
    </xf>
    <xf numFmtId="0" fontId="59" fillId="37" borderId="30" xfId="0" applyFont="1" applyFill="1" applyBorder="1" applyAlignment="1">
      <alignment horizontal="center" vertical="center"/>
    </xf>
    <xf numFmtId="0" fontId="59" fillId="37" borderId="161" xfId="0" applyFont="1" applyFill="1" applyBorder="1" applyAlignment="1">
      <alignment horizontal="center" vertical="center"/>
    </xf>
    <xf numFmtId="0" fontId="59" fillId="37" borderId="160" xfId="0" applyFont="1" applyFill="1" applyBorder="1" applyAlignment="1">
      <alignment horizontal="center" vertical="center" wrapText="1"/>
    </xf>
    <xf numFmtId="0" fontId="59" fillId="37" borderId="162" xfId="0" applyFont="1" applyFill="1" applyBorder="1" applyAlignment="1">
      <alignment horizontal="center" vertical="center" wrapText="1"/>
    </xf>
    <xf numFmtId="0" fontId="64" fillId="30" borderId="80" xfId="0" applyFont="1" applyFill="1" applyBorder="1" applyAlignment="1">
      <alignment horizontal="center" vertical="center" wrapText="1"/>
    </xf>
    <xf numFmtId="0" fontId="64" fillId="30" borderId="70" xfId="0" applyFont="1" applyFill="1" applyBorder="1" applyAlignment="1">
      <alignment horizontal="center" vertical="center" wrapText="1"/>
    </xf>
    <xf numFmtId="0" fontId="44" fillId="0" borderId="0" xfId="0" applyFont="1" applyAlignment="1">
      <alignment wrapText="1"/>
    </xf>
    <xf numFmtId="0" fontId="44" fillId="0" borderId="0" xfId="0" applyFont="1" applyAlignment="1">
      <alignment vertical="top" wrapText="1"/>
    </xf>
    <xf numFmtId="0" fontId="18" fillId="27" borderId="60" xfId="0" applyFont="1" applyFill="1" applyBorder="1" applyAlignment="1">
      <alignment horizontal="center" vertical="center" wrapText="1"/>
    </xf>
    <xf numFmtId="0" fontId="18" fillId="27" borderId="24" xfId="0" applyFont="1" applyFill="1" applyBorder="1" applyAlignment="1">
      <alignment horizontal="center" vertical="center" wrapText="1"/>
    </xf>
    <xf numFmtId="0" fontId="18" fillId="27" borderId="28" xfId="0" applyFont="1" applyFill="1" applyBorder="1" applyAlignment="1">
      <alignment horizontal="center" vertical="center" wrapText="1"/>
    </xf>
    <xf numFmtId="0" fontId="4" fillId="0" borderId="152" xfId="0" applyFont="1" applyBorder="1" applyAlignment="1" applyProtection="1">
      <alignment horizontal="center"/>
      <protection locked="0"/>
    </xf>
    <xf numFmtId="0" fontId="4" fillId="0" borderId="37" xfId="0" applyFont="1" applyBorder="1" applyAlignment="1" applyProtection="1">
      <alignment horizontal="center"/>
      <protection locked="0"/>
    </xf>
    <xf numFmtId="0" fontId="4" fillId="0" borderId="65" xfId="0" applyFont="1" applyBorder="1" applyAlignment="1" applyProtection="1">
      <alignment horizontal="center"/>
      <protection locked="0"/>
    </xf>
    <xf numFmtId="0" fontId="4" fillId="0" borderId="153" xfId="0" applyFont="1" applyBorder="1" applyAlignment="1" applyProtection="1">
      <alignment horizontal="center"/>
      <protection locked="0"/>
    </xf>
    <xf numFmtId="0" fontId="4" fillId="0" borderId="24" xfId="0" applyFont="1" applyBorder="1" applyAlignment="1" applyProtection="1">
      <alignment horizontal="center"/>
      <protection locked="0"/>
    </xf>
    <xf numFmtId="0" fontId="4" fillId="0" borderId="28" xfId="0" applyFont="1" applyBorder="1" applyAlignment="1" applyProtection="1">
      <alignment horizontal="center"/>
      <protection locked="0"/>
    </xf>
    <xf numFmtId="0" fontId="4" fillId="0" borderId="154" xfId="0"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64" xfId="0" applyFont="1" applyBorder="1" applyAlignment="1" applyProtection="1">
      <alignment horizontal="center"/>
      <protection locked="0"/>
    </xf>
    <xf numFmtId="0" fontId="18" fillId="27" borderId="56" xfId="0" applyFont="1" applyFill="1" applyBorder="1" applyAlignment="1">
      <alignment horizontal="center" vertical="center" wrapText="1"/>
    </xf>
    <xf numFmtId="0" fontId="18" fillId="27" borderId="54" xfId="0" applyFont="1" applyFill="1" applyBorder="1" applyAlignment="1">
      <alignment horizontal="center" vertical="center" wrapText="1"/>
    </xf>
    <xf numFmtId="0" fontId="4" fillId="24" borderId="131" xfId="0" applyFont="1" applyFill="1" applyBorder="1" applyAlignment="1" applyProtection="1">
      <alignment horizontal="center"/>
      <protection locked="0"/>
    </xf>
    <xf numFmtId="0" fontId="4" fillId="24" borderId="132" xfId="0" applyFont="1" applyFill="1" applyBorder="1" applyAlignment="1" applyProtection="1">
      <alignment horizontal="center"/>
      <protection locked="0"/>
    </xf>
    <xf numFmtId="0" fontId="4" fillId="24" borderId="96" xfId="0" applyFont="1" applyFill="1" applyBorder="1" applyAlignment="1" applyProtection="1">
      <alignment horizontal="center"/>
      <protection locked="0"/>
    </xf>
    <xf numFmtId="0" fontId="4" fillId="24" borderId="97" xfId="0" applyFont="1" applyFill="1" applyBorder="1" applyAlignment="1" applyProtection="1">
      <alignment horizontal="center"/>
      <protection locked="0"/>
    </xf>
    <xf numFmtId="0" fontId="4" fillId="24" borderId="133" xfId="0" applyFont="1" applyFill="1" applyBorder="1" applyAlignment="1" applyProtection="1">
      <alignment horizontal="center"/>
      <protection locked="0"/>
    </xf>
    <xf numFmtId="0" fontId="4" fillId="24" borderId="134" xfId="0" applyFont="1" applyFill="1" applyBorder="1" applyAlignment="1" applyProtection="1">
      <alignment horizontal="center"/>
      <protection locked="0"/>
    </xf>
    <xf numFmtId="0" fontId="10" fillId="24" borderId="37" xfId="59" applyFont="1" applyFill="1" applyBorder="1" applyAlignment="1" applyProtection="1">
      <alignment horizontal="center"/>
      <protection locked="0"/>
    </xf>
    <xf numFmtId="0" fontId="9" fillId="31" borderId="63" xfId="0" applyFont="1" applyFill="1" applyBorder="1" applyAlignment="1">
      <alignment horizontal="center" vertical="center" wrapText="1"/>
    </xf>
    <xf numFmtId="0" fontId="9" fillId="31" borderId="83" xfId="0" applyFont="1" applyFill="1" applyBorder="1" applyAlignment="1">
      <alignment horizontal="center" vertical="center" wrapText="1"/>
    </xf>
    <xf numFmtId="0" fontId="9" fillId="31" borderId="84" xfId="0" applyFont="1" applyFill="1" applyBorder="1" applyAlignment="1">
      <alignment horizontal="center" vertical="center" wrapText="1"/>
    </xf>
    <xf numFmtId="0" fontId="9" fillId="31" borderId="61" xfId="0" applyFont="1" applyFill="1" applyBorder="1" applyAlignment="1">
      <alignment horizontal="center" vertical="center" wrapText="1"/>
    </xf>
    <xf numFmtId="0" fontId="9" fillId="31" borderId="68" xfId="0" applyFont="1" applyFill="1" applyBorder="1" applyAlignment="1">
      <alignment horizontal="center" vertical="center" wrapText="1"/>
    </xf>
    <xf numFmtId="0" fontId="9" fillId="31" borderId="69" xfId="0" applyFont="1" applyFill="1" applyBorder="1" applyAlignment="1">
      <alignment horizontal="center" vertical="center" wrapText="1"/>
    </xf>
    <xf numFmtId="0" fontId="9" fillId="28" borderId="53" xfId="0" applyFont="1" applyFill="1" applyBorder="1" applyAlignment="1">
      <alignment vertical="center"/>
    </xf>
    <xf numFmtId="0" fontId="9" fillId="28" borderId="55" xfId="0" applyFont="1" applyFill="1" applyBorder="1" applyAlignment="1">
      <alignment vertical="center"/>
    </xf>
    <xf numFmtId="0" fontId="2" fillId="0" borderId="0" xfId="38" applyFill="1" applyAlignment="1" applyProtection="1"/>
    <xf numFmtId="0" fontId="31" fillId="0" borderId="0" xfId="38" applyFont="1" applyFill="1" applyAlignment="1" applyProtection="1"/>
    <xf numFmtId="0" fontId="62" fillId="31" borderId="59" xfId="60" applyFont="1" applyFill="1" applyBorder="1" applyAlignment="1">
      <alignment horizontal="left" vertical="top" wrapText="1"/>
    </xf>
    <xf numFmtId="0" fontId="62" fillId="31" borderId="37" xfId="60" applyFont="1" applyFill="1" applyBorder="1" applyAlignment="1">
      <alignment horizontal="left" vertical="top" wrapText="1"/>
    </xf>
    <xf numFmtId="0" fontId="62" fillId="31" borderId="65" xfId="60" applyFont="1" applyFill="1" applyBorder="1" applyAlignment="1">
      <alignment horizontal="left" vertical="top" wrapText="1"/>
    </xf>
    <xf numFmtId="0" fontId="9" fillId="31" borderId="85" xfId="0" applyFont="1" applyFill="1" applyBorder="1" applyAlignment="1">
      <alignment horizontal="center" vertical="center" wrapText="1"/>
    </xf>
    <xf numFmtId="0" fontId="9" fillId="31" borderId="80" xfId="0" applyFont="1" applyFill="1" applyBorder="1" applyAlignment="1">
      <alignment horizontal="center" vertical="center" wrapText="1"/>
    </xf>
    <xf numFmtId="0" fontId="9" fillId="31" borderId="86" xfId="0" applyFont="1" applyFill="1" applyBorder="1" applyAlignment="1">
      <alignment horizontal="center" vertical="center" wrapText="1"/>
    </xf>
    <xf numFmtId="0" fontId="69" fillId="29" borderId="31" xfId="42" applyFont="1" applyFill="1" applyBorder="1" applyAlignment="1">
      <alignment vertical="center"/>
    </xf>
    <xf numFmtId="0" fontId="69" fillId="29" borderId="81" xfId="42" applyFont="1" applyFill="1" applyBorder="1" applyAlignment="1">
      <alignment vertical="center"/>
    </xf>
    <xf numFmtId="166" fontId="69" fillId="0" borderId="119" xfId="42" applyNumberFormat="1" applyFont="1" applyBorder="1" applyAlignment="1">
      <alignment horizontal="center" vertical="center"/>
    </xf>
    <xf numFmtId="166" fontId="69" fillId="0" borderId="120" xfId="42" applyNumberFormat="1" applyFont="1" applyBorder="1" applyAlignment="1">
      <alignment horizontal="center" vertical="center"/>
    </xf>
    <xf numFmtId="44" fontId="67" fillId="29" borderId="118" xfId="42" applyNumberFormat="1" applyFont="1" applyFill="1" applyBorder="1" applyAlignment="1">
      <alignment horizontal="center" vertical="center"/>
    </xf>
    <xf numFmtId="44" fontId="67" fillId="29" borderId="119" xfId="42" applyNumberFormat="1" applyFont="1" applyFill="1" applyBorder="1" applyAlignment="1">
      <alignment horizontal="center" vertical="center"/>
    </xf>
    <xf numFmtId="44" fontId="67" fillId="29" borderId="120" xfId="42" applyNumberFormat="1" applyFont="1" applyFill="1" applyBorder="1" applyAlignment="1">
      <alignment horizontal="center" vertical="center"/>
    </xf>
    <xf numFmtId="0" fontId="70" fillId="35" borderId="0" xfId="42" applyFont="1" applyFill="1" applyAlignment="1">
      <alignment vertical="center"/>
    </xf>
    <xf numFmtId="44" fontId="3" fillId="30" borderId="90" xfId="44" applyNumberFormat="1" applyFont="1" applyFill="1" applyBorder="1" applyAlignment="1" applyProtection="1">
      <alignment horizontal="right" vertical="center"/>
      <protection locked="0"/>
    </xf>
    <xf numFmtId="44" fontId="3" fillId="30" borderId="41" xfId="44" applyNumberFormat="1" applyFont="1" applyFill="1" applyBorder="1" applyAlignment="1" applyProtection="1">
      <alignment horizontal="right" vertical="center"/>
      <protection locked="0"/>
    </xf>
    <xf numFmtId="44" fontId="3" fillId="30" borderId="155" xfId="44" applyNumberFormat="1" applyFont="1" applyFill="1" applyBorder="1" applyAlignment="1" applyProtection="1">
      <alignment horizontal="right" vertical="center"/>
      <protection locked="0"/>
    </xf>
    <xf numFmtId="44" fontId="3" fillId="30" borderId="156" xfId="44" applyNumberFormat="1" applyFont="1" applyFill="1" applyBorder="1" applyAlignment="1" applyProtection="1">
      <alignment horizontal="right" vertical="center"/>
      <protection locked="0"/>
    </xf>
    <xf numFmtId="0" fontId="39" fillId="29" borderId="0" xfId="44" applyFont="1" applyFill="1" applyAlignment="1">
      <alignment horizontal="left" vertical="center"/>
    </xf>
    <xf numFmtId="0" fontId="39" fillId="29" borderId="157" xfId="44" applyFont="1" applyFill="1" applyBorder="1" applyAlignment="1">
      <alignment horizontal="left" vertical="center"/>
    </xf>
    <xf numFmtId="0" fontId="39" fillId="29" borderId="158" xfId="44" applyFont="1" applyFill="1" applyBorder="1" applyAlignment="1">
      <alignment horizontal="left" vertical="center"/>
    </xf>
    <xf numFmtId="0" fontId="72" fillId="29" borderId="0" xfId="42" applyFont="1" applyFill="1" applyAlignment="1">
      <alignment horizontal="left" vertical="center"/>
    </xf>
    <xf numFmtId="0" fontId="72" fillId="29" borderId="64" xfId="42" applyFont="1" applyFill="1" applyBorder="1" applyAlignment="1">
      <alignment horizontal="left" vertical="center"/>
    </xf>
    <xf numFmtId="0" fontId="5" fillId="32" borderId="53" xfId="44" applyFont="1" applyFill="1" applyBorder="1" applyAlignment="1">
      <alignment horizontal="center" vertical="center"/>
    </xf>
    <xf numFmtId="0" fontId="5" fillId="32" borderId="54" xfId="44" applyFont="1" applyFill="1" applyBorder="1" applyAlignment="1">
      <alignment horizontal="center" vertical="center"/>
    </xf>
    <xf numFmtId="44" fontId="3" fillId="30" borderId="88" xfId="44" applyNumberFormat="1" applyFont="1" applyFill="1" applyBorder="1" applyAlignment="1" applyProtection="1">
      <alignment horizontal="right" vertical="center"/>
      <protection locked="0"/>
    </xf>
    <xf numFmtId="44" fontId="3" fillId="30" borderId="72" xfId="44" applyNumberFormat="1" applyFont="1" applyFill="1" applyBorder="1" applyAlignment="1" applyProtection="1">
      <alignment horizontal="right" vertical="center"/>
      <protection locked="0"/>
    </xf>
    <xf numFmtId="44" fontId="67" fillId="30" borderId="88" xfId="42" applyNumberFormat="1" applyFont="1" applyFill="1" applyBorder="1" applyAlignment="1" applyProtection="1">
      <alignment horizontal="right" vertical="center"/>
      <protection locked="0"/>
    </xf>
    <xf numFmtId="44" fontId="67" fillId="30" borderId="72" xfId="42" applyNumberFormat="1" applyFont="1" applyFill="1" applyBorder="1" applyAlignment="1" applyProtection="1">
      <alignment horizontal="right" vertical="center"/>
      <protection locked="0"/>
    </xf>
    <xf numFmtId="44" fontId="67" fillId="30" borderId="90" xfId="42" applyNumberFormat="1" applyFont="1" applyFill="1" applyBorder="1" applyAlignment="1" applyProtection="1">
      <alignment horizontal="right" vertical="center"/>
      <protection locked="0"/>
    </xf>
    <xf numFmtId="44" fontId="67" fillId="30" borderId="41" xfId="42" applyNumberFormat="1" applyFont="1" applyFill="1" applyBorder="1" applyAlignment="1" applyProtection="1">
      <alignment horizontal="right" vertical="center"/>
      <protection locked="0"/>
    </xf>
    <xf numFmtId="44" fontId="67" fillId="30" borderId="155" xfId="42" applyNumberFormat="1" applyFont="1" applyFill="1" applyBorder="1" applyAlignment="1" applyProtection="1">
      <alignment horizontal="right" vertical="center"/>
      <protection locked="0"/>
    </xf>
    <xf numFmtId="44" fontId="67" fillId="30" borderId="156" xfId="42" applyNumberFormat="1" applyFont="1" applyFill="1" applyBorder="1" applyAlignment="1" applyProtection="1">
      <alignment horizontal="right" vertical="center"/>
      <protection locked="0"/>
    </xf>
    <xf numFmtId="0" fontId="72" fillId="29" borderId="157" xfId="42" applyFont="1" applyFill="1" applyBorder="1" applyAlignment="1">
      <alignment horizontal="left" vertical="center"/>
    </xf>
    <xf numFmtId="0" fontId="72" fillId="29" borderId="158" xfId="42" applyFont="1" applyFill="1" applyBorder="1" applyAlignment="1">
      <alignment horizontal="left" vertical="center"/>
    </xf>
    <xf numFmtId="0" fontId="69" fillId="32" borderId="53" xfId="42" applyFont="1" applyFill="1" applyBorder="1" applyAlignment="1">
      <alignment horizontal="center" vertical="center"/>
    </xf>
    <xf numFmtId="0" fontId="69" fillId="32" borderId="54" xfId="42" applyFont="1" applyFill="1" applyBorder="1" applyAlignment="1">
      <alignment horizontal="center" vertical="center"/>
    </xf>
    <xf numFmtId="0" fontId="64" fillId="32" borderId="37" xfId="42" applyFont="1" applyFill="1" applyBorder="1" applyAlignment="1" applyProtection="1">
      <alignment horizontal="left"/>
      <protection locked="0"/>
    </xf>
    <xf numFmtId="14" fontId="66" fillId="29" borderId="163" xfId="42" applyNumberFormat="1" applyFont="1" applyFill="1" applyBorder="1" applyAlignment="1" applyProtection="1">
      <alignment horizontal="left"/>
      <protection locked="0"/>
    </xf>
    <xf numFmtId="14" fontId="66" fillId="29" borderId="164" xfId="42" applyNumberFormat="1" applyFont="1" applyFill="1" applyBorder="1" applyAlignment="1" applyProtection="1">
      <alignment horizontal="left"/>
      <protection locked="0"/>
    </xf>
    <xf numFmtId="0" fontId="69" fillId="30" borderId="31" xfId="42" applyFont="1" applyFill="1" applyBorder="1" applyAlignment="1" applyProtection="1">
      <alignment vertical="center"/>
      <protection locked="0"/>
    </xf>
    <xf numFmtId="0" fontId="69" fillId="30" borderId="81" xfId="42" applyFont="1" applyFill="1" applyBorder="1" applyAlignment="1" applyProtection="1">
      <alignment vertical="center"/>
      <protection locked="0"/>
    </xf>
    <xf numFmtId="166" fontId="69" fillId="29" borderId="118" xfId="42" applyNumberFormat="1" applyFont="1" applyFill="1" applyBorder="1" applyAlignment="1">
      <alignment horizontal="center" vertical="center"/>
    </xf>
    <xf numFmtId="166" fontId="69" fillId="29" borderId="119" xfId="42" applyNumberFormat="1" applyFont="1" applyFill="1" applyBorder="1" applyAlignment="1">
      <alignment horizontal="center" vertical="center"/>
    </xf>
    <xf numFmtId="166" fontId="69" fillId="29" borderId="120" xfId="42" applyNumberFormat="1" applyFont="1" applyFill="1" applyBorder="1" applyAlignment="1">
      <alignment horizontal="center" vertical="center"/>
    </xf>
    <xf numFmtId="0" fontId="8" fillId="30" borderId="91" xfId="42" applyFont="1" applyFill="1" applyBorder="1" applyAlignment="1" applyProtection="1">
      <alignment horizontal="left" vertical="top"/>
      <protection locked="0"/>
    </xf>
    <xf numFmtId="0" fontId="8" fillId="30" borderId="83" xfId="42" applyFont="1" applyFill="1" applyBorder="1" applyAlignment="1" applyProtection="1">
      <alignment horizontal="left" vertical="top"/>
      <protection locked="0"/>
    </xf>
    <xf numFmtId="0" fontId="8" fillId="30" borderId="84" xfId="42" applyFont="1" applyFill="1" applyBorder="1" applyAlignment="1" applyProtection="1">
      <alignment horizontal="left" vertical="top"/>
      <protection locked="0"/>
    </xf>
    <xf numFmtId="0" fontId="0" fillId="30" borderId="76" xfId="0" applyFill="1" applyBorder="1" applyAlignment="1">
      <alignment horizontal="left"/>
    </xf>
    <xf numFmtId="0" fontId="0" fillId="30" borderId="77" xfId="0" applyFill="1" applyBorder="1" applyAlignment="1">
      <alignment horizontal="left"/>
    </xf>
    <xf numFmtId="0" fontId="85" fillId="31" borderId="0" xfId="0" applyFont="1" applyFill="1" applyAlignment="1"/>
    <xf numFmtId="0" fontId="62" fillId="0" borderId="31" xfId="0" applyFont="1" applyBorder="1" applyAlignment="1"/>
  </cellXfs>
  <cellStyles count="7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urrency" xfId="28" builtinId="4"/>
    <cellStyle name="Currency 2" xfId="29" xr:uid="{00000000-0005-0000-0000-00001C000000}"/>
    <cellStyle name="Currency 2 2" xfId="30" xr:uid="{00000000-0005-0000-0000-00001D000000}"/>
    <cellStyle name="Currency 3" xfId="31" xr:uid="{00000000-0005-0000-0000-00001E000000}"/>
    <cellStyle name="Explanatory Text 2" xfId="32" xr:uid="{00000000-0005-0000-0000-00001F000000}"/>
    <cellStyle name="Good 2" xfId="33" xr:uid="{00000000-0005-0000-0000-000020000000}"/>
    <cellStyle name="Heading 1 2" xfId="34" xr:uid="{00000000-0005-0000-0000-000021000000}"/>
    <cellStyle name="Heading 2 2" xfId="35" xr:uid="{00000000-0005-0000-0000-000022000000}"/>
    <cellStyle name="Heading 3 2" xfId="36" xr:uid="{00000000-0005-0000-0000-000023000000}"/>
    <cellStyle name="Heading 4 2" xfId="37" xr:uid="{00000000-0005-0000-0000-000024000000}"/>
    <cellStyle name="Hyperlink" xfId="38" builtinId="8"/>
    <cellStyle name="Input 2" xfId="39" xr:uid="{00000000-0005-0000-0000-000026000000}"/>
    <cellStyle name="Linked Cell 2" xfId="40" xr:uid="{00000000-0005-0000-0000-000027000000}"/>
    <cellStyle name="Neutral 2" xfId="41" xr:uid="{00000000-0005-0000-0000-000028000000}"/>
    <cellStyle name="Normal" xfId="0" builtinId="0"/>
    <cellStyle name="Normal 2" xfId="42" xr:uid="{00000000-0005-0000-0000-00002A000000}"/>
    <cellStyle name="Normal 2 2" xfId="43" xr:uid="{00000000-0005-0000-0000-00002B000000}"/>
    <cellStyle name="Normal 2 2 2" xfId="44" xr:uid="{00000000-0005-0000-0000-00002C000000}"/>
    <cellStyle name="Normal 2 3" xfId="45" xr:uid="{00000000-0005-0000-0000-00002D000000}"/>
    <cellStyle name="Normal 2 3 2" xfId="46" xr:uid="{00000000-0005-0000-0000-00002E000000}"/>
    <cellStyle name="Normal 2 3 3" xfId="47" xr:uid="{00000000-0005-0000-0000-00002F000000}"/>
    <cellStyle name="Normal 2 3 3 2" xfId="48" xr:uid="{00000000-0005-0000-0000-000030000000}"/>
    <cellStyle name="Normal 2 4" xfId="49" xr:uid="{00000000-0005-0000-0000-000031000000}"/>
    <cellStyle name="Normal 3" xfId="50" xr:uid="{00000000-0005-0000-0000-000032000000}"/>
    <cellStyle name="Normal 3 2" xfId="51" xr:uid="{00000000-0005-0000-0000-000033000000}"/>
    <cellStyle name="Normal 4" xfId="52" xr:uid="{00000000-0005-0000-0000-000034000000}"/>
    <cellStyle name="Normal 4 2" xfId="53" xr:uid="{00000000-0005-0000-0000-000035000000}"/>
    <cellStyle name="Normal 4 2 2" xfId="54" xr:uid="{00000000-0005-0000-0000-000036000000}"/>
    <cellStyle name="Normal 5" xfId="55" xr:uid="{00000000-0005-0000-0000-000037000000}"/>
    <cellStyle name="Normal 5 2" xfId="56" xr:uid="{00000000-0005-0000-0000-000038000000}"/>
    <cellStyle name="Normal 5 2 2" xfId="57" xr:uid="{00000000-0005-0000-0000-000039000000}"/>
    <cellStyle name="Normal 6" xfId="58" xr:uid="{00000000-0005-0000-0000-00003A000000}"/>
    <cellStyle name="Normal_LIHTC Allocation scoring synopsis" xfId="59" xr:uid="{00000000-0005-0000-0000-00003B000000}"/>
    <cellStyle name="Normal_prelim oper pro forma" xfId="60" xr:uid="{00000000-0005-0000-0000-00003C000000}"/>
    <cellStyle name="Note" xfId="70" builtinId="10"/>
    <cellStyle name="Note 2" xfId="61" xr:uid="{00000000-0005-0000-0000-00003D000000}"/>
    <cellStyle name="Note 2 2" xfId="62" xr:uid="{00000000-0005-0000-0000-00003E000000}"/>
    <cellStyle name="Output 2" xfId="63" xr:uid="{00000000-0005-0000-0000-00003F000000}"/>
    <cellStyle name="Percent 2" xfId="64" xr:uid="{00000000-0005-0000-0000-000040000000}"/>
    <cellStyle name="Percent 3" xfId="65" xr:uid="{00000000-0005-0000-0000-000041000000}"/>
    <cellStyle name="Percent 3 2" xfId="66" xr:uid="{00000000-0005-0000-0000-000042000000}"/>
    <cellStyle name="Title 2" xfId="67" xr:uid="{00000000-0005-0000-0000-000043000000}"/>
    <cellStyle name="Total 2" xfId="68" xr:uid="{00000000-0005-0000-0000-000044000000}"/>
    <cellStyle name="Warning Text 2" xfId="69" xr:uid="{00000000-0005-0000-0000-000045000000}"/>
  </cellStyles>
  <dxfs count="5">
    <dxf>
      <font>
        <color theme="0"/>
      </font>
    </dxf>
    <dxf>
      <font>
        <color theme="0"/>
      </font>
    </dxf>
    <dxf>
      <font>
        <color theme="0"/>
      </font>
    </dxf>
    <dxf>
      <font>
        <color theme="0"/>
      </font>
    </dxf>
    <dxf>
      <font>
        <b/>
        <i val="0"/>
        <color auto="1"/>
      </font>
      <fill>
        <patternFill>
          <bgColor rgb="FFFFFF00"/>
        </patternFill>
      </fill>
    </dxf>
  </dxfs>
  <tableStyles count="0" defaultTableStyle="TableStyleMedium9" defaultPivotStyle="PivotStyleLight16"/>
  <colors>
    <mruColors>
      <color rgb="FFCCFFCC"/>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9524</xdr:colOff>
      <xdr:row>0</xdr:row>
      <xdr:rowOff>85726</xdr:rowOff>
    </xdr:from>
    <xdr:to>
      <xdr:col>9</xdr:col>
      <xdr:colOff>9524</xdr:colOff>
      <xdr:row>3</xdr:row>
      <xdr:rowOff>28576</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6204" y="85726"/>
          <a:ext cx="10043160" cy="49149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Property Conditions Summary</a:t>
          </a:r>
          <a:endParaRPr lang="en-US" sz="1400" b="1">
            <a:effectLst/>
          </a:endParaRPr>
        </a:p>
        <a:p>
          <a:pPr algn="ctr"/>
          <a:r>
            <a:rPr lang="en-US" sz="1100">
              <a:solidFill>
                <a:schemeClr val="dk1"/>
              </a:solidFill>
              <a:effectLst/>
              <a:latin typeface="+mn-lt"/>
              <a:ea typeface="+mn-ea"/>
              <a:cs typeface="+mn-cs"/>
            </a:rPr>
            <a:t>This should summarize the complete professional CNA report. Add lines if</a:t>
          </a:r>
          <a:r>
            <a:rPr lang="en-US" sz="1100" baseline="0">
              <a:solidFill>
                <a:schemeClr val="dk1"/>
              </a:solidFill>
              <a:effectLst/>
              <a:latin typeface="+mn-lt"/>
              <a:ea typeface="+mn-ea"/>
              <a:cs typeface="+mn-cs"/>
            </a:rPr>
            <a:t> necessary.</a:t>
          </a:r>
          <a:endParaRPr lang="en-US" sz="11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95249</xdr:colOff>
      <xdr:row>0</xdr:row>
      <xdr:rowOff>95249</xdr:rowOff>
    </xdr:from>
    <xdr:to>
      <xdr:col>11</xdr:col>
      <xdr:colOff>66674</xdr:colOff>
      <xdr:row>7</xdr:row>
      <xdr:rowOff>28575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5249" y="95249"/>
          <a:ext cx="6619875" cy="126682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a:t>
          </a:r>
        </a:p>
        <a:p>
          <a:pPr algn="l"/>
          <a:endParaRPr lang="en-US" sz="800" b="1" baseline="0">
            <a:solidFill>
              <a:schemeClr val="dk1"/>
            </a:solidFill>
            <a:effectLst/>
            <a:latin typeface="+mn-lt"/>
            <a:ea typeface="+mn-ea"/>
            <a:cs typeface="+mn-cs"/>
          </a:endParaRPr>
        </a:p>
        <a:p>
          <a:pPr algn="l"/>
          <a:r>
            <a:rPr lang="en-US" sz="1200" b="1" baseline="0">
              <a:solidFill>
                <a:schemeClr val="dk1"/>
              </a:solidFill>
              <a:effectLst/>
              <a:latin typeface="+mn-lt"/>
              <a:ea typeface="+mn-ea"/>
              <a:cs typeface="+mn-cs"/>
            </a:rPr>
            <a:t>Form 6C:  LIHTC Budget (Basis Calculation)</a:t>
          </a:r>
          <a:endParaRPr lang="en-US" sz="1200" b="1">
            <a:effectLst/>
          </a:endParaRPr>
        </a:p>
        <a:p>
          <a:pPr algn="l"/>
          <a:r>
            <a:rPr lang="en-US" sz="1100">
              <a:solidFill>
                <a:schemeClr val="dk1"/>
              </a:solidFill>
              <a:effectLst/>
              <a:latin typeface="+mn-lt"/>
              <a:ea typeface="+mn-ea"/>
              <a:cs typeface="+mn-cs"/>
            </a:rPr>
            <a:t>Please use the </a:t>
          </a:r>
          <a:r>
            <a:rPr lang="en-US" sz="1100" b="1">
              <a:solidFill>
                <a:schemeClr val="dk1"/>
              </a:solidFill>
              <a:effectLst/>
              <a:latin typeface="+mn-lt"/>
              <a:ea typeface="+mn-ea"/>
              <a:cs typeface="+mn-cs"/>
            </a:rPr>
            <a:t>Rehab-4%</a:t>
          </a:r>
          <a:r>
            <a:rPr lang="en-US" sz="1100" b="1" baseline="0">
              <a:solidFill>
                <a:schemeClr val="dk1"/>
              </a:solidFill>
              <a:effectLst/>
              <a:latin typeface="+mn-lt"/>
              <a:ea typeface="+mn-ea"/>
              <a:cs typeface="+mn-cs"/>
            </a:rPr>
            <a:t> Alt </a:t>
          </a:r>
          <a:r>
            <a:rPr lang="en-US" sz="1100" baseline="0">
              <a:solidFill>
                <a:schemeClr val="dk1"/>
              </a:solidFill>
              <a:effectLst/>
              <a:latin typeface="+mn-lt"/>
              <a:ea typeface="+mn-ea"/>
              <a:cs typeface="+mn-cs"/>
            </a:rPr>
            <a:t>tabs to outline a financing for this project using the 4% Housing Credit and tax-exempt bonds.  </a:t>
          </a:r>
          <a:r>
            <a:rPr lang="en-US" sz="1100">
              <a:solidFill>
                <a:schemeClr val="dk1"/>
              </a:solidFill>
              <a:effectLst/>
              <a:latin typeface="+mn-lt"/>
              <a:ea typeface="+mn-ea"/>
              <a:cs typeface="+mn-cs"/>
            </a:rPr>
            <a:t>The financing plans must demonstrate the quantitative and qualitative trade-offs between the Project</a:t>
          </a:r>
          <a:r>
            <a:rPr lang="en-US" sz="1100" baseline="0">
              <a:solidFill>
                <a:schemeClr val="dk1"/>
              </a:solidFill>
              <a:effectLst/>
              <a:latin typeface="+mn-lt"/>
              <a:ea typeface="+mn-ea"/>
              <a:cs typeface="+mn-cs"/>
            </a:rPr>
            <a:t> financed with 9% credit and </a:t>
          </a:r>
          <a:r>
            <a:rPr lang="en-US" sz="1100">
              <a:solidFill>
                <a:schemeClr val="dk1"/>
              </a:solidFill>
              <a:effectLst/>
              <a:latin typeface="+mn-lt"/>
              <a:ea typeface="+mn-ea"/>
              <a:cs typeface="+mn-cs"/>
            </a:rPr>
            <a:t>two scenarios.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180975</xdr:rowOff>
    </xdr:from>
    <xdr:to>
      <xdr:col>6</xdr:col>
      <xdr:colOff>0</xdr:colOff>
      <xdr:row>4</xdr:row>
      <xdr:rowOff>42333</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4300" y="180975"/>
          <a:ext cx="6563783" cy="62335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Form 6D: Credit Calculation</a:t>
          </a:r>
        </a:p>
        <a:p>
          <a:endParaRPr lang="en-US" sz="1400" b="1">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1</xdr:row>
      <xdr:rowOff>0</xdr:rowOff>
    </xdr:from>
    <xdr:to>
      <xdr:col>10</xdr:col>
      <xdr:colOff>1</xdr:colOff>
      <xdr:row>4</xdr:row>
      <xdr:rowOff>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57176" y="190500"/>
          <a:ext cx="8477250" cy="5715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Form 7A  Financing Sources</a:t>
          </a:r>
        </a:p>
        <a:p>
          <a:endParaRPr lang="en-US" sz="1400" b="1">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105845</xdr:rowOff>
    </xdr:from>
    <xdr:to>
      <xdr:col>11</xdr:col>
      <xdr:colOff>0</xdr:colOff>
      <xdr:row>3</xdr:row>
      <xdr:rowOff>349250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43417" y="105845"/>
          <a:ext cx="9196916" cy="71965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LIHTC Project Rents</a:t>
          </a:r>
        </a:p>
        <a:p>
          <a:endParaRPr lang="en-US" sz="1400" b="1">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2</xdr:rowOff>
    </xdr:from>
    <xdr:to>
      <xdr:col>13</xdr:col>
      <xdr:colOff>650875</xdr:colOff>
      <xdr:row>6</xdr:row>
      <xdr:rowOff>76200</xdr:rowOff>
    </xdr:to>
    <xdr:sp macro="" textlink="">
      <xdr:nvSpPr>
        <xdr:cNvPr id="2" name="TextBox 1">
          <a:extLst>
            <a:ext uri="{FF2B5EF4-FFF2-40B4-BE49-F238E27FC236}">
              <a16:creationId xmlns:a16="http://schemas.microsoft.com/office/drawing/2014/main" id="{027C9958-5EC3-4D01-B627-2C27BDEBCBE3}"/>
            </a:ext>
          </a:extLst>
        </xdr:cNvPr>
        <xdr:cNvSpPr txBox="1"/>
      </xdr:nvSpPr>
      <xdr:spPr>
        <a:xfrm>
          <a:off x="114300" y="2"/>
          <a:ext cx="8756650" cy="121919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i="0" u="none" strike="noStrike">
              <a:solidFill>
                <a:schemeClr val="dk1"/>
              </a:solidFill>
              <a:effectLst/>
              <a:latin typeface="+mn-lt"/>
              <a:ea typeface="+mn-ea"/>
              <a:cs typeface="+mn-cs"/>
            </a:rPr>
            <a:t>4% Alternative</a:t>
          </a:r>
          <a:r>
            <a:rPr lang="en-US" sz="1400" b="1" i="0" u="none" strike="noStrike" baseline="0">
              <a:solidFill>
                <a:schemeClr val="dk1"/>
              </a:solidFill>
              <a:effectLst/>
              <a:latin typeface="+mn-lt"/>
              <a:ea typeface="+mn-ea"/>
              <a:cs typeface="+mn-cs"/>
            </a:rPr>
            <a:t> Financing Plan for Rehabilitation Projects</a:t>
          </a:r>
        </a:p>
        <a:p>
          <a:endParaRPr lang="en-US" sz="800" b="1" i="0" u="none" strike="noStrike">
            <a:solidFill>
              <a:schemeClr val="dk1"/>
            </a:solidFill>
            <a:effectLst/>
            <a:latin typeface="+mn-lt"/>
            <a:ea typeface="+mn-ea"/>
            <a:cs typeface="+mn-cs"/>
          </a:endParaRPr>
        </a:p>
        <a:p>
          <a:r>
            <a:rPr lang="en-US" sz="1200" b="1" i="0" u="none" strike="noStrike">
              <a:solidFill>
                <a:schemeClr val="dk1"/>
              </a:solidFill>
              <a:effectLst/>
              <a:latin typeface="+mn-lt"/>
              <a:ea typeface="+mn-ea"/>
              <a:cs typeface="+mn-cs"/>
            </a:rPr>
            <a:t>Operating</a:t>
          </a:r>
          <a:r>
            <a:rPr lang="en-US" sz="1200" b="1" i="0" u="none" strike="noStrike" baseline="0">
              <a:solidFill>
                <a:schemeClr val="dk1"/>
              </a:solidFill>
              <a:effectLst/>
              <a:latin typeface="+mn-lt"/>
              <a:ea typeface="+mn-ea"/>
              <a:cs typeface="+mn-cs"/>
            </a:rPr>
            <a:t> </a:t>
          </a:r>
          <a:r>
            <a:rPr lang="en-US" sz="1200" b="1" i="0" u="none" strike="noStrike">
              <a:solidFill>
                <a:schemeClr val="dk1"/>
              </a:solidFill>
              <a:effectLst/>
              <a:latin typeface="+mn-lt"/>
              <a:ea typeface="+mn-ea"/>
              <a:cs typeface="+mn-cs"/>
            </a:rPr>
            <a:t>Pro Forma</a:t>
          </a:r>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Complete all 15 years of the pro forma.  Cells shaded green are</a:t>
          </a:r>
          <a:r>
            <a:rPr lang="en-US" sz="1100" b="0" i="0" u="none" strike="noStrike" baseline="0">
              <a:solidFill>
                <a:schemeClr val="dk1"/>
              </a:solidFill>
              <a:effectLst/>
              <a:latin typeface="+mn-lt"/>
              <a:ea typeface="+mn-ea"/>
              <a:cs typeface="+mn-cs"/>
            </a:rPr>
            <a:t> input cells.  All others will autopopulate.</a:t>
          </a: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Do not include any income from rent subsidies or operating subsidies.</a:t>
          </a: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Do not include any income from commercial space.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0</xdr:row>
      <xdr:rowOff>105845</xdr:rowOff>
    </xdr:from>
    <xdr:to>
      <xdr:col>3</xdr:col>
      <xdr:colOff>0</xdr:colOff>
      <xdr:row>1</xdr:row>
      <xdr:rowOff>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14300" y="105845"/>
          <a:ext cx="7896225" cy="72918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Summary*</a:t>
          </a:r>
        </a:p>
        <a:p>
          <a:endParaRPr lang="en-US" sz="1400" b="1">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9524</xdr:colOff>
      <xdr:row>0</xdr:row>
      <xdr:rowOff>85725</xdr:rowOff>
    </xdr:from>
    <xdr:to>
      <xdr:col>7</xdr:col>
      <xdr:colOff>9524</xdr:colOff>
      <xdr:row>5</xdr:row>
      <xdr:rowOff>152400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14299" y="85725"/>
          <a:ext cx="9820275" cy="10191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History of Project Reserves</a:t>
          </a:r>
          <a:br>
            <a:rPr lang="en-US" sz="1400" b="1">
              <a:solidFill>
                <a:schemeClr val="dk1"/>
              </a:solidFill>
              <a:effectLst/>
              <a:latin typeface="+mn-lt"/>
              <a:ea typeface="+mn-ea"/>
              <a:cs typeface="+mn-cs"/>
            </a:rPr>
          </a:br>
          <a:r>
            <a:rPr lang="en-US" sz="1200" b="1">
              <a:solidFill>
                <a:schemeClr val="dk1"/>
              </a:solidFill>
              <a:effectLst/>
              <a:latin typeface="+mn-lt"/>
              <a:ea typeface="+mn-ea"/>
              <a:cs typeface="+mn-cs"/>
            </a:rPr>
            <a:t>(Required for Related Party Transactions only)</a:t>
          </a:r>
          <a:endParaRPr lang="en-US" sz="1200" b="1">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Please complete</a:t>
          </a:r>
          <a:r>
            <a:rPr lang="en-US" sz="1100" baseline="0">
              <a:solidFill>
                <a:schemeClr val="dk1"/>
              </a:solidFill>
              <a:effectLst/>
              <a:latin typeface="+mn-lt"/>
              <a:ea typeface="+mn-ea"/>
              <a:cs typeface="+mn-cs"/>
            </a:rPr>
            <a:t> the form below to document the history of reserve deposits and expenditures since the project placed in service.  Please explain any variation in the annual deposits and provide </a:t>
          </a:r>
          <a:r>
            <a:rPr lang="en-US" sz="1100">
              <a:solidFill>
                <a:schemeClr val="dk1"/>
              </a:solidFill>
              <a:effectLst/>
              <a:latin typeface="+mn-lt"/>
              <a:ea typeface="+mn-ea"/>
              <a:cs typeface="+mn-cs"/>
            </a:rPr>
            <a:t>explanations of expenditures including any</a:t>
          </a:r>
          <a:r>
            <a:rPr lang="en-US" sz="1100" baseline="0">
              <a:solidFill>
                <a:schemeClr val="dk1"/>
              </a:solidFill>
              <a:effectLst/>
              <a:latin typeface="+mn-lt"/>
              <a:ea typeface="+mn-ea"/>
              <a:cs typeface="+mn-cs"/>
            </a:rPr>
            <a:t> capital improvements  made.  </a:t>
          </a:r>
          <a:endParaRPr lang="en-US" sz="110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MASTERS\Application\2024%20Application\LIHTC%20Addendum\Draft\f1_2024%20LIHTC_Addendum.xlsx" TargetMode="External"/><Relationship Id="rId1" Type="http://schemas.openxmlformats.org/officeDocument/2006/relationships/externalLinkPath" Target="/MASTERS/Application/2024%20Application/LIHTC%20Addendum/Draft/f1_2024%20LIHTC_Addendu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inos\taxcred\MASTERS\Application\2014%20Application\e3_combined_funders_forms_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ASTERS/Application/2014%20Application/e3_combined_funders_forms_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HTC Info"/>
      <sheetName val="LIHTC Scoring"/>
      <sheetName val="_OtherList"/>
      <sheetName val="_ScoringList"/>
      <sheetName val="_ScoringList_SetAside"/>
      <sheetName val="LIHTC Rents"/>
      <sheetName val="TDC Limit"/>
      <sheetName val="Rents Insert"/>
      <sheetName val="LIHTC Pro Forma"/>
      <sheetName val="Pro Forma Insert"/>
      <sheetName val="OPF YbY Insert"/>
      <sheetName val="Applicable Fraction"/>
      <sheetName val="Acquisition Credit"/>
      <sheetName val="Historic TCs"/>
      <sheetName val="Admin Requirements"/>
      <sheetName val="Signature Pag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1A"/>
      <sheetName val="Form 1B"/>
      <sheetName val="Under_the_Hood"/>
      <sheetName val="Form 1C"/>
      <sheetName val="Form 1D"/>
      <sheetName val="Form 2A (Rural-NC)"/>
      <sheetName val="Form 2A (Rural-Rehab)"/>
      <sheetName val="Form 2B (Urban-NC)"/>
      <sheetName val="Form 2B (Urban-Rehab)"/>
      <sheetName val="Form 4"/>
      <sheetName val="Form 5"/>
      <sheetName val="Form 6A"/>
      <sheetName val="Form 6B"/>
      <sheetName val="Form 6C"/>
      <sheetName val="Form 6D"/>
      <sheetName val="Form 6E"/>
      <sheetName val="Form 7"/>
      <sheetName val="Form 8A "/>
      <sheetName val="Form 8B"/>
      <sheetName val="Form 8C"/>
      <sheetName val="ProForma At-A-Glance"/>
      <sheetName val="Form 8D"/>
      <sheetName val="Form 8E"/>
      <sheetName val="Form 9A"/>
      <sheetName val="Form 9B"/>
      <sheetName val="Form 9C"/>
      <sheetName val="Form 9D"/>
      <sheetName val="Form 9E"/>
      <sheetName val="Form 10"/>
      <sheetName val="Form 11"/>
      <sheetName val="LIHTC_ScoringLists"/>
      <sheetName val="HTF Rollup"/>
      <sheetName val="ESDS-UnderTheHoo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1A"/>
      <sheetName val="Form 1B"/>
      <sheetName val="Under_the_Hood"/>
      <sheetName val="Form 1C"/>
      <sheetName val="Form 1D"/>
      <sheetName val="Form 2A (Rural-NC)"/>
      <sheetName val="Form 2A (Rural-Rehab)"/>
      <sheetName val="Form 2B (Urban-NC)"/>
      <sheetName val="Form 2B (Urban-Rehab)"/>
      <sheetName val="Form 4"/>
      <sheetName val="Form 5"/>
      <sheetName val="Form 6A"/>
      <sheetName val="Form 6B"/>
      <sheetName val="Form 6C"/>
      <sheetName val="Form 6D"/>
      <sheetName val="Form 6E"/>
      <sheetName val="Form 7"/>
      <sheetName val="Form 8A "/>
      <sheetName val="Form 8B"/>
      <sheetName val="Form 8C"/>
      <sheetName val="ProForma At-A-Glance"/>
      <sheetName val="Form 8D"/>
      <sheetName val="Form 8E"/>
      <sheetName val="Form 9A"/>
      <sheetName val="Form 9B"/>
      <sheetName val="Form 9C"/>
      <sheetName val="Form 9D"/>
      <sheetName val="Form 9E"/>
      <sheetName val="Form 10"/>
      <sheetName val="Form 11"/>
      <sheetName val="LIHTC_ScoringLists"/>
      <sheetName val="HTF Rollup"/>
      <sheetName val="ESDS-UnderTheHoo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www.wshfc.org/managers/map.aspx"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B292"/>
  <sheetViews>
    <sheetView workbookViewId="0"/>
  </sheetViews>
  <sheetFormatPr defaultColWidth="9.140625" defaultRowHeight="15"/>
  <cols>
    <col min="1" max="1" width="42" style="13" customWidth="1"/>
    <col min="2" max="2" width="83" style="13" bestFit="1" customWidth="1"/>
    <col min="3" max="16384" width="9.140625" style="13"/>
  </cols>
  <sheetData>
    <row r="1" spans="1:2">
      <c r="A1" s="12"/>
    </row>
    <row r="2" spans="1:2">
      <c r="A2" s="12" t="s">
        <v>0</v>
      </c>
      <c r="B2" s="13" t="s">
        <v>1</v>
      </c>
    </row>
    <row r="3" spans="1:2">
      <c r="A3" s="13" t="s">
        <v>2</v>
      </c>
      <c r="B3" s="13" t="s">
        <v>3</v>
      </c>
    </row>
    <row r="4" spans="1:2">
      <c r="B4" s="13" t="s">
        <v>4</v>
      </c>
    </row>
    <row r="5" spans="1:2">
      <c r="B5" s="13" t="s">
        <v>5</v>
      </c>
    </row>
    <row r="6" spans="1:2">
      <c r="A6" s="12"/>
      <c r="B6" s="13" t="s">
        <v>6</v>
      </c>
    </row>
    <row r="7" spans="1:2">
      <c r="A7" s="12"/>
      <c r="B7" s="13" t="s">
        <v>7</v>
      </c>
    </row>
    <row r="8" spans="1:2">
      <c r="A8" s="12"/>
      <c r="B8" s="13" t="s">
        <v>8</v>
      </c>
    </row>
    <row r="9" spans="1:2">
      <c r="A9" s="12"/>
      <c r="B9" s="13" t="s">
        <v>9</v>
      </c>
    </row>
    <row r="10" spans="1:2">
      <c r="A10" s="12"/>
      <c r="B10" s="13" t="s">
        <v>10</v>
      </c>
    </row>
    <row r="11" spans="1:2">
      <c r="A11" s="12"/>
      <c r="B11" s="13" t="s">
        <v>11</v>
      </c>
    </row>
    <row r="12" spans="1:2">
      <c r="A12" s="12"/>
      <c r="B12" s="13" t="s">
        <v>12</v>
      </c>
    </row>
    <row r="13" spans="1:2">
      <c r="A13" s="12"/>
      <c r="B13" s="13" t="s">
        <v>13</v>
      </c>
    </row>
    <row r="14" spans="1:2">
      <c r="A14" s="12"/>
      <c r="B14" s="13" t="s">
        <v>14</v>
      </c>
    </row>
    <row r="15" spans="1:2">
      <c r="A15" s="12"/>
      <c r="B15" s="13" t="s">
        <v>15</v>
      </c>
    </row>
    <row r="16" spans="1:2">
      <c r="A16" s="12"/>
      <c r="B16" s="13" t="s">
        <v>16</v>
      </c>
    </row>
    <row r="17" spans="1:2">
      <c r="A17" s="12"/>
    </row>
    <row r="18" spans="1:2">
      <c r="A18" s="12" t="s">
        <v>17</v>
      </c>
      <c r="B18" s="13" t="s">
        <v>18</v>
      </c>
    </row>
    <row r="19" spans="1:2">
      <c r="A19" s="13" t="s">
        <v>19</v>
      </c>
      <c r="B19" s="13" t="s">
        <v>20</v>
      </c>
    </row>
    <row r="20" spans="1:2">
      <c r="B20" s="13" t="s">
        <v>21</v>
      </c>
    </row>
    <row r="21" spans="1:2">
      <c r="B21" s="13" t="s">
        <v>22</v>
      </c>
    </row>
    <row r="22" spans="1:2">
      <c r="B22" s="13" t="s">
        <v>23</v>
      </c>
    </row>
    <row r="23" spans="1:2">
      <c r="B23" s="13" t="s">
        <v>24</v>
      </c>
    </row>
    <row r="24" spans="1:2">
      <c r="B24" s="13" t="s">
        <v>25</v>
      </c>
    </row>
    <row r="25" spans="1:2">
      <c r="B25" s="13" t="s">
        <v>26</v>
      </c>
    </row>
    <row r="26" spans="1:2">
      <c r="B26" s="13" t="s">
        <v>27</v>
      </c>
    </row>
    <row r="27" spans="1:2">
      <c r="B27" s="13" t="s">
        <v>28</v>
      </c>
    </row>
    <row r="28" spans="1:2">
      <c r="B28" s="13" t="s">
        <v>29</v>
      </c>
    </row>
    <row r="29" spans="1:2">
      <c r="B29" s="13" t="s">
        <v>30</v>
      </c>
    </row>
    <row r="30" spans="1:2">
      <c r="B30" s="13" t="s">
        <v>31</v>
      </c>
    </row>
    <row r="31" spans="1:2">
      <c r="B31" s="13" t="s">
        <v>32</v>
      </c>
    </row>
    <row r="32" spans="1:2">
      <c r="B32" s="13" t="s">
        <v>33</v>
      </c>
    </row>
    <row r="33" spans="1:2">
      <c r="B33" s="13" t="s">
        <v>34</v>
      </c>
    </row>
    <row r="34" spans="1:2">
      <c r="B34" s="13" t="s">
        <v>35</v>
      </c>
    </row>
    <row r="35" spans="1:2">
      <c r="B35" s="13" t="s">
        <v>36</v>
      </c>
    </row>
    <row r="36" spans="1:2">
      <c r="B36" s="13" t="s">
        <v>37</v>
      </c>
    </row>
    <row r="37" spans="1:2">
      <c r="B37" s="13" t="s">
        <v>38</v>
      </c>
    </row>
    <row r="38" spans="1:2">
      <c r="B38" s="13" t="s">
        <v>39</v>
      </c>
    </row>
    <row r="40" spans="1:2">
      <c r="A40" s="12" t="s">
        <v>40</v>
      </c>
      <c r="B40" s="13" t="s">
        <v>41</v>
      </c>
    </row>
    <row r="41" spans="1:2">
      <c r="A41" s="13" t="s">
        <v>42</v>
      </c>
      <c r="B41" s="13" t="s">
        <v>43</v>
      </c>
    </row>
    <row r="42" spans="1:2">
      <c r="B42" s="13" t="s">
        <v>44</v>
      </c>
    </row>
    <row r="43" spans="1:2">
      <c r="B43" s="13" t="s">
        <v>45</v>
      </c>
    </row>
    <row r="44" spans="1:2">
      <c r="B44" s="13" t="s">
        <v>46</v>
      </c>
    </row>
    <row r="45" spans="1:2">
      <c r="B45" s="13" t="s">
        <v>47</v>
      </c>
    </row>
    <row r="46" spans="1:2">
      <c r="B46" s="13" t="s">
        <v>48</v>
      </c>
    </row>
    <row r="47" spans="1:2">
      <c r="B47" s="13" t="s">
        <v>49</v>
      </c>
    </row>
    <row r="48" spans="1:2">
      <c r="B48" s="13" t="s">
        <v>50</v>
      </c>
    </row>
    <row r="49" spans="2:2">
      <c r="B49" s="13" t="s">
        <v>51</v>
      </c>
    </row>
    <row r="50" spans="2:2">
      <c r="B50" s="13" t="s">
        <v>52</v>
      </c>
    </row>
    <row r="51" spans="2:2">
      <c r="B51" s="13" t="s">
        <v>53</v>
      </c>
    </row>
    <row r="52" spans="2:2">
      <c r="B52" s="13" t="s">
        <v>54</v>
      </c>
    </row>
    <row r="53" spans="2:2">
      <c r="B53" s="13" t="s">
        <v>55</v>
      </c>
    </row>
    <row r="54" spans="2:2">
      <c r="B54" s="13" t="s">
        <v>56</v>
      </c>
    </row>
    <row r="55" spans="2:2">
      <c r="B55" s="13" t="s">
        <v>57</v>
      </c>
    </row>
    <row r="56" spans="2:2">
      <c r="B56" s="13" t="s">
        <v>58</v>
      </c>
    </row>
    <row r="57" spans="2:2">
      <c r="B57" s="13" t="s">
        <v>59</v>
      </c>
    </row>
    <row r="58" spans="2:2">
      <c r="B58" s="13" t="s">
        <v>60</v>
      </c>
    </row>
    <row r="59" spans="2:2">
      <c r="B59" s="13" t="s">
        <v>61</v>
      </c>
    </row>
    <row r="60" spans="2:2">
      <c r="B60" s="13" t="s">
        <v>62</v>
      </c>
    </row>
    <row r="61" spans="2:2">
      <c r="B61" s="13" t="s">
        <v>63</v>
      </c>
    </row>
    <row r="62" spans="2:2">
      <c r="B62" s="13" t="s">
        <v>64</v>
      </c>
    </row>
    <row r="63" spans="2:2">
      <c r="B63" s="13" t="s">
        <v>65</v>
      </c>
    </row>
    <row r="64" spans="2:2">
      <c r="B64" s="13" t="s">
        <v>66</v>
      </c>
    </row>
    <row r="65" spans="1:2">
      <c r="B65" s="13" t="s">
        <v>67</v>
      </c>
    </row>
    <row r="66" spans="1:2">
      <c r="B66" s="13" t="s">
        <v>68</v>
      </c>
    </row>
    <row r="67" spans="1:2">
      <c r="B67" s="13" t="s">
        <v>69</v>
      </c>
    </row>
    <row r="69" spans="1:2">
      <c r="A69" s="12" t="s">
        <v>70</v>
      </c>
      <c r="B69" s="13" t="s">
        <v>18</v>
      </c>
    </row>
    <row r="70" spans="1:2">
      <c r="A70" s="13" t="s">
        <v>71</v>
      </c>
      <c r="B70" s="13" t="s">
        <v>72</v>
      </c>
    </row>
    <row r="71" spans="1:2">
      <c r="B71" s="13" t="s">
        <v>73</v>
      </c>
    </row>
    <row r="72" spans="1:2">
      <c r="B72" s="13" t="s">
        <v>74</v>
      </c>
    </row>
    <row r="73" spans="1:2">
      <c r="B73" s="13" t="s">
        <v>75</v>
      </c>
    </row>
    <row r="74" spans="1:2">
      <c r="B74" s="13" t="s">
        <v>76</v>
      </c>
    </row>
    <row r="75" spans="1:2">
      <c r="B75" s="13" t="s">
        <v>77</v>
      </c>
    </row>
    <row r="76" spans="1:2">
      <c r="B76" s="13" t="s">
        <v>78</v>
      </c>
    </row>
    <row r="77" spans="1:2">
      <c r="B77" s="13" t="s">
        <v>79</v>
      </c>
    </row>
    <row r="78" spans="1:2">
      <c r="B78" s="13" t="s">
        <v>80</v>
      </c>
    </row>
    <row r="79" spans="1:2">
      <c r="B79" s="13" t="s">
        <v>81</v>
      </c>
    </row>
    <row r="80" spans="1:2">
      <c r="B80" s="13" t="s">
        <v>82</v>
      </c>
    </row>
    <row r="81" spans="1:2">
      <c r="B81" s="13" t="s">
        <v>83</v>
      </c>
    </row>
    <row r="82" spans="1:2">
      <c r="B82" s="13" t="s">
        <v>84</v>
      </c>
    </row>
    <row r="83" spans="1:2">
      <c r="B83" s="13" t="s">
        <v>85</v>
      </c>
    </row>
    <row r="84" spans="1:2">
      <c r="B84" s="13" t="s">
        <v>86</v>
      </c>
    </row>
    <row r="85" spans="1:2">
      <c r="B85" s="13" t="s">
        <v>87</v>
      </c>
    </row>
    <row r="86" spans="1:2">
      <c r="B86" s="13" t="s">
        <v>88</v>
      </c>
    </row>
    <row r="87" spans="1:2">
      <c r="B87" s="13" t="s">
        <v>89</v>
      </c>
    </row>
    <row r="88" spans="1:2">
      <c r="B88" s="13" t="s">
        <v>90</v>
      </c>
    </row>
    <row r="89" spans="1:2">
      <c r="B89" s="13" t="s">
        <v>91</v>
      </c>
    </row>
    <row r="91" spans="1:2">
      <c r="A91" s="12" t="s">
        <v>92</v>
      </c>
      <c r="B91" s="14">
        <v>0</v>
      </c>
    </row>
    <row r="92" spans="1:2">
      <c r="A92" s="13" t="s">
        <v>93</v>
      </c>
      <c r="B92" s="14">
        <v>0.1</v>
      </c>
    </row>
    <row r="93" spans="1:2">
      <c r="B93" s="14">
        <v>0.2</v>
      </c>
    </row>
    <row r="94" spans="1:2">
      <c r="B94" s="14">
        <v>0.25</v>
      </c>
    </row>
    <row r="95" spans="1:2">
      <c r="B95" s="14">
        <v>0.3</v>
      </c>
    </row>
    <row r="96" spans="1:2">
      <c r="B96" s="14">
        <v>0.4</v>
      </c>
    </row>
    <row r="97" spans="1:2">
      <c r="B97" s="14">
        <v>0.5</v>
      </c>
    </row>
    <row r="98" spans="1:2">
      <c r="B98" s="14">
        <v>0.6</v>
      </c>
    </row>
    <row r="99" spans="1:2">
      <c r="B99" s="14">
        <v>0.75</v>
      </c>
    </row>
    <row r="100" spans="1:2">
      <c r="B100" s="14">
        <v>1</v>
      </c>
    </row>
    <row r="102" spans="1:2">
      <c r="A102" s="12" t="s">
        <v>94</v>
      </c>
      <c r="B102" s="13" t="s">
        <v>95</v>
      </c>
    </row>
    <row r="103" spans="1:2">
      <c r="B103" s="15" t="s">
        <v>96</v>
      </c>
    </row>
    <row r="104" spans="1:2">
      <c r="B104" s="15" t="s">
        <v>97</v>
      </c>
    </row>
    <row r="105" spans="1:2">
      <c r="B105" s="15" t="s">
        <v>98</v>
      </c>
    </row>
    <row r="106" spans="1:2">
      <c r="B106" s="15" t="s">
        <v>99</v>
      </c>
    </row>
    <row r="107" spans="1:2">
      <c r="B107" s="15" t="s">
        <v>100</v>
      </c>
    </row>
    <row r="108" spans="1:2">
      <c r="B108" s="15" t="s">
        <v>101</v>
      </c>
    </row>
    <row r="109" spans="1:2">
      <c r="B109" s="15" t="s">
        <v>102</v>
      </c>
    </row>
    <row r="110" spans="1:2">
      <c r="B110" s="15" t="s">
        <v>103</v>
      </c>
    </row>
    <row r="111" spans="1:2">
      <c r="B111" s="15" t="s">
        <v>104</v>
      </c>
    </row>
    <row r="112" spans="1:2">
      <c r="B112" s="15" t="s">
        <v>105</v>
      </c>
    </row>
    <row r="113" spans="1:2">
      <c r="B113" s="15" t="s">
        <v>106</v>
      </c>
    </row>
    <row r="114" spans="1:2">
      <c r="B114" s="15" t="s">
        <v>107</v>
      </c>
    </row>
    <row r="115" spans="1:2">
      <c r="B115" s="15" t="s">
        <v>108</v>
      </c>
    </row>
    <row r="116" spans="1:2">
      <c r="B116" s="15" t="s">
        <v>109</v>
      </c>
    </row>
    <row r="117" spans="1:2">
      <c r="B117" s="15" t="s">
        <v>110</v>
      </c>
    </row>
    <row r="118" spans="1:2">
      <c r="B118" s="15" t="s">
        <v>111</v>
      </c>
    </row>
    <row r="119" spans="1:2">
      <c r="B119" s="15" t="s">
        <v>112</v>
      </c>
    </row>
    <row r="120" spans="1:2">
      <c r="B120" s="15" t="s">
        <v>113</v>
      </c>
    </row>
    <row r="121" spans="1:2">
      <c r="B121" s="15" t="s">
        <v>114</v>
      </c>
    </row>
    <row r="122" spans="1:2">
      <c r="B122" s="15" t="s">
        <v>115</v>
      </c>
    </row>
    <row r="123" spans="1:2">
      <c r="B123" s="15" t="s">
        <v>116</v>
      </c>
    </row>
    <row r="124" spans="1:2">
      <c r="B124" s="15" t="s">
        <v>117</v>
      </c>
    </row>
    <row r="126" spans="1:2">
      <c r="A126" s="15" t="s">
        <v>118</v>
      </c>
      <c r="B126" s="15" t="s">
        <v>95</v>
      </c>
    </row>
    <row r="127" spans="1:2">
      <c r="A127" s="15"/>
      <c r="B127" s="15" t="s">
        <v>119</v>
      </c>
    </row>
    <row r="128" spans="1:2">
      <c r="A128" s="15"/>
      <c r="B128" s="15"/>
    </row>
    <row r="129" spans="1:2">
      <c r="A129" s="15"/>
      <c r="B129" s="15"/>
    </row>
    <row r="130" spans="1:2">
      <c r="A130" s="15" t="s">
        <v>120</v>
      </c>
      <c r="B130" s="15" t="s">
        <v>95</v>
      </c>
    </row>
    <row r="131" spans="1:2">
      <c r="A131" s="15"/>
      <c r="B131" s="15" t="s">
        <v>121</v>
      </c>
    </row>
    <row r="132" spans="1:2">
      <c r="A132" s="15"/>
      <c r="B132" s="15" t="s">
        <v>122</v>
      </c>
    </row>
    <row r="133" spans="1:2">
      <c r="A133" s="15"/>
      <c r="B133" s="15" t="s">
        <v>123</v>
      </c>
    </row>
    <row r="134" spans="1:2">
      <c r="A134" s="15"/>
      <c r="B134" s="15" t="s">
        <v>124</v>
      </c>
    </row>
    <row r="135" spans="1:2">
      <c r="A135" s="15"/>
      <c r="B135" s="15" t="s">
        <v>125</v>
      </c>
    </row>
    <row r="136" spans="1:2">
      <c r="A136" s="15"/>
      <c r="B136" s="16" t="s">
        <v>126</v>
      </c>
    </row>
    <row r="137" spans="1:2">
      <c r="A137" s="15"/>
      <c r="B137" s="16" t="s">
        <v>127</v>
      </c>
    </row>
    <row r="138" spans="1:2">
      <c r="A138" s="15"/>
      <c r="B138" s="16" t="s">
        <v>128</v>
      </c>
    </row>
    <row r="139" spans="1:2">
      <c r="A139" s="15"/>
      <c r="B139" s="15"/>
    </row>
    <row r="140" spans="1:2">
      <c r="A140" s="15" t="s">
        <v>129</v>
      </c>
      <c r="B140" s="15" t="s">
        <v>130</v>
      </c>
    </row>
    <row r="141" spans="1:2">
      <c r="A141" s="15" t="s">
        <v>131</v>
      </c>
      <c r="B141" s="15" t="s">
        <v>132</v>
      </c>
    </row>
    <row r="142" spans="1:2">
      <c r="B142" s="15" t="s">
        <v>133</v>
      </c>
    </row>
    <row r="143" spans="1:2">
      <c r="A143" s="15"/>
      <c r="B143" s="15" t="s">
        <v>134</v>
      </c>
    </row>
    <row r="144" spans="1:2">
      <c r="A144" s="15"/>
      <c r="B144" s="15" t="s">
        <v>135</v>
      </c>
    </row>
    <row r="145" spans="1:2">
      <c r="A145" s="15"/>
      <c r="B145" s="15" t="s">
        <v>136</v>
      </c>
    </row>
    <row r="146" spans="1:2">
      <c r="A146" s="15"/>
      <c r="B146" s="15" t="s">
        <v>137</v>
      </c>
    </row>
    <row r="147" spans="1:2">
      <c r="A147" s="15"/>
      <c r="B147" s="15" t="s">
        <v>138</v>
      </c>
    </row>
    <row r="148" spans="1:2">
      <c r="A148" s="15"/>
    </row>
    <row r="149" spans="1:2">
      <c r="A149" s="15" t="s">
        <v>139</v>
      </c>
      <c r="B149" s="13" t="s">
        <v>140</v>
      </c>
    </row>
    <row r="150" spans="1:2">
      <c r="A150" s="15" t="s">
        <v>141</v>
      </c>
      <c r="B150" s="16" t="s">
        <v>142</v>
      </c>
    </row>
    <row r="151" spans="1:2">
      <c r="B151" s="16" t="s">
        <v>143</v>
      </c>
    </row>
    <row r="152" spans="1:2">
      <c r="A152" s="15"/>
      <c r="B152" s="16">
        <v>2060</v>
      </c>
    </row>
    <row r="153" spans="1:2">
      <c r="A153" s="15"/>
      <c r="B153" s="16">
        <v>2163</v>
      </c>
    </row>
    <row r="154" spans="1:2">
      <c r="A154" s="15"/>
      <c r="B154" s="16" t="s">
        <v>144</v>
      </c>
    </row>
    <row r="155" spans="1:2">
      <c r="A155" s="15"/>
      <c r="B155" s="15" t="s">
        <v>145</v>
      </c>
    </row>
    <row r="156" spans="1:2">
      <c r="A156" s="15"/>
      <c r="B156" s="15" t="s">
        <v>146</v>
      </c>
    </row>
    <row r="157" spans="1:2">
      <c r="A157" s="15"/>
      <c r="B157" s="15" t="s">
        <v>147</v>
      </c>
    </row>
    <row r="158" spans="1:2">
      <c r="A158" s="15"/>
      <c r="B158" s="15" t="s">
        <v>148</v>
      </c>
    </row>
    <row r="159" spans="1:2">
      <c r="A159" s="15"/>
      <c r="B159" s="15" t="s">
        <v>149</v>
      </c>
    </row>
    <row r="160" spans="1:2">
      <c r="A160" s="15"/>
      <c r="B160" s="15" t="s">
        <v>150</v>
      </c>
    </row>
    <row r="161" spans="1:2">
      <c r="A161" s="15"/>
      <c r="B161" s="15" t="s">
        <v>151</v>
      </c>
    </row>
    <row r="162" spans="1:2">
      <c r="A162" s="15"/>
      <c r="B162" s="15"/>
    </row>
    <row r="163" spans="1:2">
      <c r="A163" s="15" t="s">
        <v>152</v>
      </c>
      <c r="B163" s="15" t="s">
        <v>140</v>
      </c>
    </row>
    <row r="164" spans="1:2">
      <c r="A164" s="15" t="s">
        <v>153</v>
      </c>
      <c r="B164" s="15" t="s">
        <v>154</v>
      </c>
    </row>
    <row r="165" spans="1:2">
      <c r="B165" s="15" t="s">
        <v>155</v>
      </c>
    </row>
    <row r="166" spans="1:2">
      <c r="A166" s="15"/>
      <c r="B166" s="15" t="s">
        <v>144</v>
      </c>
    </row>
    <row r="167" spans="1:2">
      <c r="A167" s="15"/>
      <c r="B167" s="15" t="s">
        <v>156</v>
      </c>
    </row>
    <row r="168" spans="1:2">
      <c r="A168" s="15"/>
      <c r="B168" s="15" t="s">
        <v>157</v>
      </c>
    </row>
    <row r="169" spans="1:2">
      <c r="A169" s="15"/>
      <c r="B169" s="15" t="s">
        <v>158</v>
      </c>
    </row>
    <row r="170" spans="1:2">
      <c r="A170" s="15"/>
      <c r="B170" s="15"/>
    </row>
    <row r="171" spans="1:2">
      <c r="A171" s="15" t="s">
        <v>159</v>
      </c>
      <c r="B171" s="13" t="s">
        <v>18</v>
      </c>
    </row>
    <row r="172" spans="1:2">
      <c r="A172" s="15" t="s">
        <v>160</v>
      </c>
      <c r="B172" s="16" t="s">
        <v>161</v>
      </c>
    </row>
    <row r="173" spans="1:2">
      <c r="A173" s="15"/>
      <c r="B173" s="16" t="s">
        <v>162</v>
      </c>
    </row>
    <row r="174" spans="1:2">
      <c r="A174" s="15"/>
      <c r="B174" s="16" t="s">
        <v>163</v>
      </c>
    </row>
    <row r="175" spans="1:2">
      <c r="A175" s="15"/>
      <c r="B175" s="16" t="s">
        <v>164</v>
      </c>
    </row>
    <row r="176" spans="1:2">
      <c r="A176" s="15"/>
      <c r="B176" s="16" t="s">
        <v>165</v>
      </c>
    </row>
    <row r="177" spans="1:2">
      <c r="A177" s="15"/>
      <c r="B177" s="15" t="s">
        <v>166</v>
      </c>
    </row>
    <row r="178" spans="1:2">
      <c r="A178" s="15"/>
      <c r="B178" s="15"/>
    </row>
    <row r="179" spans="1:2">
      <c r="A179" s="15" t="s">
        <v>167</v>
      </c>
      <c r="B179" s="15" t="s">
        <v>168</v>
      </c>
    </row>
    <row r="180" spans="1:2">
      <c r="A180" s="15" t="s">
        <v>169</v>
      </c>
      <c r="B180" s="15" t="s">
        <v>170</v>
      </c>
    </row>
    <row r="181" spans="1:2">
      <c r="A181" s="15"/>
      <c r="B181" s="15" t="s">
        <v>171</v>
      </c>
    </row>
    <row r="182" spans="1:2">
      <c r="A182" s="15"/>
      <c r="B182" s="15"/>
    </row>
    <row r="183" spans="1:2">
      <c r="A183" s="15" t="s">
        <v>172</v>
      </c>
      <c r="B183" s="13" t="s">
        <v>173</v>
      </c>
    </row>
    <row r="184" spans="1:2">
      <c r="A184" s="15"/>
      <c r="B184" s="15" t="s">
        <v>174</v>
      </c>
    </row>
    <row r="185" spans="1:2">
      <c r="A185" s="15"/>
      <c r="B185" s="15" t="s">
        <v>175</v>
      </c>
    </row>
    <row r="186" spans="1:2">
      <c r="A186" s="15"/>
      <c r="B186" s="15" t="s">
        <v>176</v>
      </c>
    </row>
    <row r="187" spans="1:2">
      <c r="A187" s="15"/>
      <c r="B187" s="17"/>
    </row>
    <row r="188" spans="1:2">
      <c r="A188" s="15"/>
      <c r="B188" s="15"/>
    </row>
    <row r="189" spans="1:2">
      <c r="A189" s="15" t="s">
        <v>177</v>
      </c>
      <c r="B189" s="15" t="s">
        <v>178</v>
      </c>
    </row>
    <row r="190" spans="1:2">
      <c r="A190" s="15"/>
      <c r="B190" s="15" t="s">
        <v>179</v>
      </c>
    </row>
    <row r="191" spans="1:2">
      <c r="A191" s="15"/>
      <c r="B191" s="15" t="s">
        <v>180</v>
      </c>
    </row>
    <row r="192" spans="1:2">
      <c r="A192" s="15"/>
      <c r="B192" s="15" t="s">
        <v>181</v>
      </c>
    </row>
    <row r="193" spans="1:2">
      <c r="A193" s="15"/>
      <c r="B193" s="15" t="s">
        <v>182</v>
      </c>
    </row>
    <row r="194" spans="1:2">
      <c r="A194" s="15"/>
      <c r="B194" s="15" t="s">
        <v>183</v>
      </c>
    </row>
    <row r="195" spans="1:2">
      <c r="A195" s="15"/>
      <c r="B195" s="15"/>
    </row>
    <row r="196" spans="1:2">
      <c r="A196" s="15"/>
      <c r="B196" s="15"/>
    </row>
    <row r="197" spans="1:2">
      <c r="A197" s="15" t="s">
        <v>184</v>
      </c>
      <c r="B197" s="15" t="s">
        <v>185</v>
      </c>
    </row>
    <row r="198" spans="1:2">
      <c r="A198" s="15"/>
      <c r="B198" s="15" t="s">
        <v>186</v>
      </c>
    </row>
    <row r="199" spans="1:2">
      <c r="A199" s="15"/>
      <c r="B199" s="15" t="s">
        <v>187</v>
      </c>
    </row>
    <row r="200" spans="1:2">
      <c r="A200" s="15"/>
      <c r="B200" s="15"/>
    </row>
    <row r="201" spans="1:2">
      <c r="A201" s="15" t="s">
        <v>188</v>
      </c>
      <c r="B201" s="15" t="s">
        <v>189</v>
      </c>
    </row>
    <row r="202" spans="1:2">
      <c r="A202" s="15" t="s">
        <v>190</v>
      </c>
      <c r="B202" s="15" t="s">
        <v>191</v>
      </c>
    </row>
    <row r="203" spans="1:2">
      <c r="A203" s="15"/>
      <c r="B203" s="15" t="s">
        <v>192</v>
      </c>
    </row>
    <row r="204" spans="1:2">
      <c r="A204" s="15"/>
      <c r="B204" s="15" t="s">
        <v>193</v>
      </c>
    </row>
    <row r="205" spans="1:2">
      <c r="A205" s="15"/>
      <c r="B205" s="15" t="s">
        <v>194</v>
      </c>
    </row>
    <row r="206" spans="1:2">
      <c r="A206" s="15"/>
      <c r="B206" s="15" t="s">
        <v>195</v>
      </c>
    </row>
    <row r="207" spans="1:2">
      <c r="A207" s="15"/>
      <c r="B207" s="15" t="s">
        <v>196</v>
      </c>
    </row>
    <row r="208" spans="1:2">
      <c r="A208" s="15"/>
      <c r="B208" s="15" t="s">
        <v>197</v>
      </c>
    </row>
    <row r="209" spans="1:2">
      <c r="A209" s="15"/>
      <c r="B209" s="15" t="s">
        <v>198</v>
      </c>
    </row>
    <row r="210" spans="1:2">
      <c r="A210" s="15"/>
      <c r="B210" s="15" t="s">
        <v>199</v>
      </c>
    </row>
    <row r="211" spans="1:2">
      <c r="A211" s="15"/>
      <c r="B211" s="15" t="s">
        <v>200</v>
      </c>
    </row>
    <row r="212" spans="1:2">
      <c r="A212" s="15"/>
      <c r="B212" s="15" t="s">
        <v>201</v>
      </c>
    </row>
    <row r="213" spans="1:2">
      <c r="A213" s="15"/>
      <c r="B213" s="15" t="s">
        <v>202</v>
      </c>
    </row>
    <row r="214" spans="1:2">
      <c r="A214" s="15"/>
      <c r="B214" s="15" t="s">
        <v>203</v>
      </c>
    </row>
    <row r="215" spans="1:2">
      <c r="A215" s="15"/>
      <c r="B215" s="15"/>
    </row>
    <row r="216" spans="1:2">
      <c r="A216" s="15" t="s">
        <v>204</v>
      </c>
      <c r="B216" s="13" t="s">
        <v>95</v>
      </c>
    </row>
    <row r="217" spans="1:2">
      <c r="A217" s="15" t="s">
        <v>205</v>
      </c>
      <c r="B217" s="15" t="s">
        <v>206</v>
      </c>
    </row>
    <row r="218" spans="1:2">
      <c r="A218" s="15"/>
      <c r="B218" s="15" t="s">
        <v>207</v>
      </c>
    </row>
    <row r="219" spans="1:2">
      <c r="A219" s="15"/>
      <c r="B219" s="15" t="s">
        <v>208</v>
      </c>
    </row>
    <row r="220" spans="1:2">
      <c r="A220" s="15"/>
      <c r="B220" s="15"/>
    </row>
    <row r="221" spans="1:2">
      <c r="A221" s="15" t="s">
        <v>209</v>
      </c>
      <c r="B221" s="15" t="s">
        <v>210</v>
      </c>
    </row>
    <row r="222" spans="1:2">
      <c r="A222" s="15" t="s">
        <v>211</v>
      </c>
      <c r="B222" s="15" t="s">
        <v>212</v>
      </c>
    </row>
    <row r="223" spans="1:2">
      <c r="A223" s="15"/>
      <c r="B223" s="15" t="s">
        <v>138</v>
      </c>
    </row>
    <row r="224" spans="1:2">
      <c r="A224" s="15"/>
      <c r="B224" s="15"/>
    </row>
    <row r="225" spans="1:2">
      <c r="A225" s="15" t="s">
        <v>213</v>
      </c>
      <c r="B225" s="15" t="s">
        <v>214</v>
      </c>
    </row>
    <row r="226" spans="1:2">
      <c r="A226" s="15" t="s">
        <v>215</v>
      </c>
      <c r="B226" s="15" t="s">
        <v>212</v>
      </c>
    </row>
    <row r="227" spans="1:2">
      <c r="A227" s="15"/>
      <c r="B227" s="15" t="s">
        <v>138</v>
      </c>
    </row>
    <row r="228" spans="1:2">
      <c r="A228" s="15"/>
      <c r="B228" s="15"/>
    </row>
    <row r="229" spans="1:2">
      <c r="A229" s="15" t="s">
        <v>216</v>
      </c>
      <c r="B229" s="15" t="s">
        <v>217</v>
      </c>
    </row>
    <row r="230" spans="1:2">
      <c r="A230" s="15" t="s">
        <v>218</v>
      </c>
      <c r="B230" s="15" t="s">
        <v>219</v>
      </c>
    </row>
    <row r="231" spans="1:2">
      <c r="B231" s="15" t="s">
        <v>220</v>
      </c>
    </row>
    <row r="232" spans="1:2">
      <c r="A232" s="15"/>
      <c r="B232" s="13" t="s">
        <v>221</v>
      </c>
    </row>
    <row r="233" spans="1:2">
      <c r="A233" s="15"/>
      <c r="B233" s="13" t="s">
        <v>222</v>
      </c>
    </row>
    <row r="234" spans="1:2">
      <c r="A234" s="15"/>
      <c r="B234" s="15"/>
    </row>
    <row r="235" spans="1:2">
      <c r="A235" s="15" t="s">
        <v>216</v>
      </c>
      <c r="B235" s="15" t="s">
        <v>223</v>
      </c>
    </row>
    <row r="236" spans="1:2">
      <c r="A236" s="15" t="s">
        <v>224</v>
      </c>
      <c r="B236" s="15" t="s">
        <v>225</v>
      </c>
    </row>
    <row r="237" spans="1:2">
      <c r="B237" s="15" t="s">
        <v>226</v>
      </c>
    </row>
    <row r="238" spans="1:2">
      <c r="A238" s="15"/>
      <c r="B238" s="15" t="s">
        <v>227</v>
      </c>
    </row>
    <row r="239" spans="1:2">
      <c r="A239" s="15"/>
      <c r="B239" s="15" t="s">
        <v>228</v>
      </c>
    </row>
    <row r="240" spans="1:2">
      <c r="A240" s="15"/>
      <c r="B240" s="15" t="s">
        <v>229</v>
      </c>
    </row>
    <row r="241" spans="1:2">
      <c r="A241" s="15"/>
      <c r="B241" s="15" t="s">
        <v>230</v>
      </c>
    </row>
    <row r="242" spans="1:2">
      <c r="A242" s="15"/>
      <c r="B242" s="15" t="s">
        <v>231</v>
      </c>
    </row>
    <row r="243" spans="1:2">
      <c r="A243" s="15"/>
      <c r="B243" s="15" t="s">
        <v>232</v>
      </c>
    </row>
    <row r="244" spans="1:2">
      <c r="A244" s="15"/>
      <c r="B244" s="15" t="s">
        <v>233</v>
      </c>
    </row>
    <row r="245" spans="1:2">
      <c r="A245" s="15"/>
      <c r="B245" s="15" t="s">
        <v>234</v>
      </c>
    </row>
    <row r="246" spans="1:2">
      <c r="A246" s="15"/>
      <c r="B246" s="15" t="s">
        <v>235</v>
      </c>
    </row>
    <row r="247" spans="1:2">
      <c r="A247" s="15"/>
      <c r="B247" s="15" t="s">
        <v>236</v>
      </c>
    </row>
    <row r="248" spans="1:2">
      <c r="A248" s="15"/>
      <c r="B248" s="15" t="s">
        <v>237</v>
      </c>
    </row>
    <row r="249" spans="1:2">
      <c r="A249" s="15"/>
      <c r="B249" s="15" t="s">
        <v>238</v>
      </c>
    </row>
    <row r="250" spans="1:2">
      <c r="A250" s="15"/>
      <c r="B250" s="15" t="s">
        <v>239</v>
      </c>
    </row>
    <row r="251" spans="1:2">
      <c r="A251" s="15"/>
      <c r="B251" s="15" t="s">
        <v>240</v>
      </c>
    </row>
    <row r="252" spans="1:2">
      <c r="A252" s="15"/>
      <c r="B252" s="15" t="s">
        <v>241</v>
      </c>
    </row>
    <row r="253" spans="1:2">
      <c r="A253" s="15"/>
      <c r="B253" s="15" t="s">
        <v>242</v>
      </c>
    </row>
    <row r="254" spans="1:2">
      <c r="A254" s="15"/>
      <c r="B254" s="15" t="s">
        <v>243</v>
      </c>
    </row>
    <row r="255" spans="1:2">
      <c r="A255" s="15"/>
      <c r="B255" s="15" t="s">
        <v>244</v>
      </c>
    </row>
    <row r="256" spans="1:2">
      <c r="A256" s="15"/>
      <c r="B256" s="15" t="s">
        <v>245</v>
      </c>
    </row>
    <row r="257" spans="1:2">
      <c r="A257" s="15"/>
      <c r="B257" s="15" t="s">
        <v>246</v>
      </c>
    </row>
    <row r="258" spans="1:2">
      <c r="A258" s="15"/>
      <c r="B258" s="15" t="s">
        <v>247</v>
      </c>
    </row>
    <row r="259" spans="1:2">
      <c r="A259" s="15"/>
      <c r="B259" s="15" t="s">
        <v>248</v>
      </c>
    </row>
    <row r="260" spans="1:2">
      <c r="A260" s="15"/>
      <c r="B260" s="15" t="s">
        <v>249</v>
      </c>
    </row>
    <row r="261" spans="1:2">
      <c r="A261" s="15"/>
      <c r="B261" s="15" t="s">
        <v>250</v>
      </c>
    </row>
    <row r="262" spans="1:2">
      <c r="A262" s="15"/>
      <c r="B262" s="15" t="s">
        <v>251</v>
      </c>
    </row>
    <row r="263" spans="1:2">
      <c r="A263" s="15"/>
      <c r="B263" s="15" t="s">
        <v>252</v>
      </c>
    </row>
    <row r="264" spans="1:2">
      <c r="A264" s="15"/>
      <c r="B264" s="15" t="s">
        <v>253</v>
      </c>
    </row>
    <row r="265" spans="1:2">
      <c r="A265" s="15"/>
      <c r="B265" s="15" t="s">
        <v>254</v>
      </c>
    </row>
    <row r="266" spans="1:2">
      <c r="A266" s="15"/>
      <c r="B266" s="15" t="s">
        <v>255</v>
      </c>
    </row>
    <row r="267" spans="1:2">
      <c r="A267" s="15"/>
      <c r="B267" s="15" t="s">
        <v>256</v>
      </c>
    </row>
    <row r="268" spans="1:2">
      <c r="A268" s="15"/>
      <c r="B268" s="15" t="s">
        <v>257</v>
      </c>
    </row>
    <row r="269" spans="1:2">
      <c r="A269" s="15"/>
      <c r="B269" s="15" t="s">
        <v>258</v>
      </c>
    </row>
    <row r="270" spans="1:2">
      <c r="A270" s="15"/>
      <c r="B270" s="15" t="s">
        <v>259</v>
      </c>
    </row>
    <row r="271" spans="1:2">
      <c r="A271" s="15"/>
      <c r="B271" s="15" t="s">
        <v>260</v>
      </c>
    </row>
    <row r="272" spans="1:2">
      <c r="A272" s="15"/>
      <c r="B272" s="15" t="s">
        <v>261</v>
      </c>
    </row>
    <row r="273" spans="1:2">
      <c r="A273" s="15"/>
      <c r="B273" s="15" t="s">
        <v>262</v>
      </c>
    </row>
    <row r="274" spans="1:2">
      <c r="A274" s="15"/>
      <c r="B274" s="15" t="s">
        <v>64</v>
      </c>
    </row>
    <row r="275" spans="1:2">
      <c r="A275" s="15"/>
      <c r="B275" s="15" t="s">
        <v>263</v>
      </c>
    </row>
    <row r="276" spans="1:2">
      <c r="A276" s="15"/>
      <c r="B276" s="15" t="s">
        <v>264</v>
      </c>
    </row>
    <row r="277" spans="1:2">
      <c r="A277" s="15"/>
      <c r="B277" s="15" t="s">
        <v>265</v>
      </c>
    </row>
    <row r="278" spans="1:2">
      <c r="A278" s="15"/>
      <c r="B278" s="15" t="s">
        <v>266</v>
      </c>
    </row>
    <row r="279" spans="1:2">
      <c r="A279" s="15"/>
      <c r="B279" s="15" t="s">
        <v>267</v>
      </c>
    </row>
    <row r="280" spans="1:2">
      <c r="A280" s="15"/>
      <c r="B280" s="15" t="s">
        <v>268</v>
      </c>
    </row>
    <row r="281" spans="1:2">
      <c r="A281" s="15"/>
      <c r="B281" s="15" t="s">
        <v>269</v>
      </c>
    </row>
    <row r="282" spans="1:2">
      <c r="A282" s="15"/>
      <c r="B282" s="15" t="s">
        <v>67</v>
      </c>
    </row>
    <row r="283" spans="1:2">
      <c r="A283" s="15"/>
      <c r="B283" s="15" t="s">
        <v>270</v>
      </c>
    </row>
    <row r="284" spans="1:2">
      <c r="A284" s="15"/>
      <c r="B284" s="15" t="s">
        <v>271</v>
      </c>
    </row>
    <row r="285" spans="1:2">
      <c r="A285" s="15"/>
      <c r="B285" s="15"/>
    </row>
    <row r="286" spans="1:2">
      <c r="A286" s="15" t="s">
        <v>272</v>
      </c>
      <c r="B286" s="13" t="s">
        <v>95</v>
      </c>
    </row>
    <row r="287" spans="1:2">
      <c r="A287" s="15"/>
      <c r="B287" s="15" t="s">
        <v>273</v>
      </c>
    </row>
    <row r="288" spans="1:2">
      <c r="A288" s="15"/>
      <c r="B288" s="15" t="s">
        <v>274</v>
      </c>
    </row>
    <row r="289" spans="1:2">
      <c r="A289" s="15"/>
      <c r="B289" s="15" t="s">
        <v>275</v>
      </c>
    </row>
    <row r="290" spans="1:2">
      <c r="A290" s="15"/>
      <c r="B290" s="15"/>
    </row>
    <row r="291" spans="1:2">
      <c r="A291" s="13" t="s">
        <v>276</v>
      </c>
      <c r="B291" s="13" t="s">
        <v>277</v>
      </c>
    </row>
    <row r="292" spans="1:2">
      <c r="B292" s="13" t="s">
        <v>278</v>
      </c>
    </row>
  </sheetData>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C1918-6341-42B2-A8B8-BEEC55004DA3}">
  <dimension ref="A1:T2"/>
  <sheetViews>
    <sheetView topLeftCell="I1" workbookViewId="0">
      <selection activeCell="L3" sqref="L3"/>
    </sheetView>
  </sheetViews>
  <sheetFormatPr defaultRowHeight="15"/>
  <cols>
    <col min="1" max="1" width="13.7109375" bestFit="1" customWidth="1"/>
    <col min="2" max="2" width="37.28515625" bestFit="1" customWidth="1"/>
    <col min="3" max="3" width="36.42578125" bestFit="1" customWidth="1"/>
    <col min="4" max="4" width="29" bestFit="1" customWidth="1"/>
    <col min="5" max="5" width="35.5703125" bestFit="1" customWidth="1"/>
    <col min="6" max="6" width="35.5703125" style="669" customWidth="1"/>
    <col min="7" max="7" width="35.5703125" bestFit="1" customWidth="1"/>
    <col min="8" max="8" width="35.5703125" customWidth="1"/>
    <col min="9" max="9" width="35.5703125" bestFit="1" customWidth="1"/>
    <col min="10" max="10" width="35.5703125" customWidth="1"/>
    <col min="11" max="11" width="25.85546875" bestFit="1" customWidth="1"/>
    <col min="12" max="12" width="25.85546875" customWidth="1"/>
    <col min="13" max="13" width="25.85546875" bestFit="1" customWidth="1"/>
    <col min="14" max="14" width="25.85546875" customWidth="1"/>
    <col min="15" max="15" width="25.85546875" bestFit="1" customWidth="1"/>
    <col min="16" max="16" width="25.85546875" customWidth="1"/>
    <col min="17" max="17" width="25.85546875" bestFit="1" customWidth="1"/>
    <col min="18" max="18" width="25.85546875" customWidth="1"/>
    <col min="19" max="20" width="25.85546875" bestFit="1" customWidth="1"/>
  </cols>
  <sheetData>
    <row r="1" spans="1:20">
      <c r="A1" t="s">
        <v>509</v>
      </c>
      <c r="B1" t="s">
        <v>594</v>
      </c>
      <c r="C1" t="s">
        <v>595</v>
      </c>
      <c r="D1" t="s">
        <v>596</v>
      </c>
      <c r="E1" s="668" t="s">
        <v>597</v>
      </c>
      <c r="F1" t="s">
        <v>598</v>
      </c>
      <c r="G1" t="s">
        <v>599</v>
      </c>
      <c r="H1" s="667" t="s">
        <v>600</v>
      </c>
      <c r="I1" t="s">
        <v>601</v>
      </c>
      <c r="J1" t="s">
        <v>602</v>
      </c>
      <c r="K1" t="s">
        <v>603</v>
      </c>
      <c r="L1" t="s">
        <v>604</v>
      </c>
      <c r="M1" t="s">
        <v>605</v>
      </c>
      <c r="N1" t="s">
        <v>605</v>
      </c>
      <c r="O1" t="s">
        <v>606</v>
      </c>
      <c r="P1" t="s">
        <v>607</v>
      </c>
      <c r="Q1" t="s">
        <v>608</v>
      </c>
      <c r="R1" t="s">
        <v>609</v>
      </c>
      <c r="S1" t="s">
        <v>610</v>
      </c>
      <c r="T1" t="s">
        <v>610</v>
      </c>
    </row>
    <row r="2" spans="1:20">
      <c r="B2">
        <f>('Rehab-4% Alt Pro Forma'!F16)*100</f>
        <v>2.5</v>
      </c>
      <c r="C2">
        <f>('Rehab-4% Alt Pro Forma'!E26)*100</f>
        <v>3.5000000000000004</v>
      </c>
      <c r="D2">
        <f>('Rehab-4% Alt Pro Forma'!F21)*100</f>
        <v>7.0000000000000009</v>
      </c>
      <c r="E2" s="668" t="str">
        <f>'Rehab-4% Alt Pro Forma'!B58</f>
        <v>Lender 1</v>
      </c>
      <c r="F2" s="669">
        <f>'Rehab-4% Alt Pro Forma'!F58</f>
        <v>0</v>
      </c>
      <c r="G2" s="668" t="str">
        <f>'Rehab-4% Alt Pro Forma'!B59</f>
        <v>Lender 2</v>
      </c>
      <c r="H2" s="669">
        <f>'Rehab-4% Alt Pro Forma'!G59</f>
        <v>0</v>
      </c>
      <c r="I2" s="668" t="str">
        <f>'Rehab-4% Alt Pro Forma'!B60</f>
        <v>Lender 3</v>
      </c>
      <c r="J2" s="669">
        <f>'Rehab-4% Alt Pro Forma'!G60</f>
        <v>0</v>
      </c>
      <c r="K2" s="668" t="str">
        <f>'Rehab-4% Alt Pro Forma'!B67</f>
        <v>Lender 4</v>
      </c>
      <c r="L2" s="669">
        <f>'Rehab-4% Alt Pro Forma'!F67</f>
        <v>0</v>
      </c>
      <c r="M2" s="668" t="str">
        <f>'Rehab-4% Alt Pro Forma'!B68</f>
        <v>Lender 5</v>
      </c>
      <c r="N2" s="669">
        <f>'Rehab-4% Alt Pro Forma'!F68</f>
        <v>0</v>
      </c>
      <c r="O2" s="668" t="str">
        <f>'Rehab-4% Alt Pro Forma'!B69</f>
        <v>Lender 6</v>
      </c>
      <c r="P2" s="669">
        <f>'Rehab-4% Alt Pro Forma'!F69</f>
        <v>0</v>
      </c>
      <c r="Q2" s="668" t="str">
        <f>'Rehab-4% Alt Pro Forma'!B70</f>
        <v>Lender 7</v>
      </c>
      <c r="R2" s="669">
        <f>'Rehab-4% Alt Pro Forma'!F70</f>
        <v>0</v>
      </c>
      <c r="S2" s="668" t="str">
        <f>'Rehab-4% Alt Pro Forma'!B71</f>
        <v>Lender 8</v>
      </c>
      <c r="T2" s="669">
        <f>'Rehab-4% Alt Pro Forma'!F71</f>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0BFE2-EA2C-4534-A8C5-0684581F1CFD}">
  <dimension ref="A1:AK16"/>
  <sheetViews>
    <sheetView workbookViewId="0">
      <selection activeCell="AK11" sqref="AK11"/>
    </sheetView>
  </sheetViews>
  <sheetFormatPr defaultRowHeight="15"/>
  <cols>
    <col min="28" max="32" width="35" bestFit="1" customWidth="1"/>
    <col min="33" max="37" width="34.42578125" bestFit="1" customWidth="1"/>
  </cols>
  <sheetData>
    <row r="1" spans="1:37">
      <c r="A1" t="s">
        <v>611</v>
      </c>
      <c r="B1" t="s">
        <v>612</v>
      </c>
      <c r="C1" t="s">
        <v>613</v>
      </c>
      <c r="D1" t="s">
        <v>614</v>
      </c>
      <c r="E1" t="s">
        <v>615</v>
      </c>
      <c r="F1" t="s">
        <v>616</v>
      </c>
      <c r="G1" t="s">
        <v>617</v>
      </c>
      <c r="H1" t="s">
        <v>618</v>
      </c>
      <c r="I1" t="s">
        <v>619</v>
      </c>
      <c r="J1" t="s">
        <v>620</v>
      </c>
      <c r="K1" t="s">
        <v>621</v>
      </c>
      <c r="L1" t="s">
        <v>622</v>
      </c>
      <c r="M1" t="s">
        <v>623</v>
      </c>
      <c r="N1" t="s">
        <v>624</v>
      </c>
      <c r="O1" t="s">
        <v>625</v>
      </c>
      <c r="P1" t="s">
        <v>626</v>
      </c>
      <c r="Q1" t="s">
        <v>627</v>
      </c>
      <c r="R1" t="s">
        <v>628</v>
      </c>
      <c r="S1" t="s">
        <v>629</v>
      </c>
      <c r="T1" t="s">
        <v>630</v>
      </c>
      <c r="U1" t="s">
        <v>631</v>
      </c>
      <c r="V1" t="s">
        <v>632</v>
      </c>
      <c r="W1" t="s">
        <v>633</v>
      </c>
      <c r="X1" t="s">
        <v>634</v>
      </c>
      <c r="Y1" t="s">
        <v>635</v>
      </c>
      <c r="Z1" t="s">
        <v>636</v>
      </c>
      <c r="AA1" t="s">
        <v>637</v>
      </c>
      <c r="AB1" t="s">
        <v>638</v>
      </c>
      <c r="AC1" t="s">
        <v>639</v>
      </c>
      <c r="AD1" t="s">
        <v>640</v>
      </c>
      <c r="AE1" t="s">
        <v>641</v>
      </c>
      <c r="AF1" t="s">
        <v>642</v>
      </c>
      <c r="AG1" t="s">
        <v>643</v>
      </c>
      <c r="AH1" t="s">
        <v>644</v>
      </c>
      <c r="AI1" t="s">
        <v>645</v>
      </c>
      <c r="AJ1" t="s">
        <v>646</v>
      </c>
      <c r="AK1" t="s">
        <v>647</v>
      </c>
    </row>
    <row r="2" spans="1:37">
      <c r="B2" t="s">
        <v>648</v>
      </c>
      <c r="C2">
        <f>'Rehab-4% Alt Pro Forma'!H17</f>
        <v>0</v>
      </c>
      <c r="D2">
        <f>'Rehab-4% Alt Pro Forma'!H18</f>
        <v>0</v>
      </c>
      <c r="E2" s="665">
        <f>'Rehab-4% Alt Pro Forma'!H26</f>
        <v>0</v>
      </c>
      <c r="F2" s="665">
        <f>'Rehab-4% Alt Pro Forma'!H27</f>
        <v>0</v>
      </c>
      <c r="G2" s="665">
        <f>'Rehab-4% Alt Pro Forma'!H28</f>
        <v>0</v>
      </c>
      <c r="H2" s="665">
        <f>'Rehab-4% Alt Pro Forma'!H29</f>
        <v>0</v>
      </c>
      <c r="I2" s="665">
        <f>'Rehab-4% Alt Pro Forma'!H30</f>
        <v>0</v>
      </c>
      <c r="J2" s="665">
        <f>'Rehab-4% Alt Pro Forma'!H31</f>
        <v>0</v>
      </c>
      <c r="K2" s="665">
        <f>'Rehab-4% Alt Pro Forma'!H32</f>
        <v>0</v>
      </c>
      <c r="L2" s="665">
        <f>'Rehab-4% Alt Pro Forma'!H33</f>
        <v>0</v>
      </c>
      <c r="M2" s="665">
        <f>'Rehab-4% Alt Pro Forma'!H34</f>
        <v>0</v>
      </c>
      <c r="N2" s="665">
        <f>'Rehab-4% Alt Pro Forma'!H35</f>
        <v>0</v>
      </c>
      <c r="O2" s="665">
        <f>'Rehab-4% Alt Pro Forma'!H36</f>
        <v>0</v>
      </c>
      <c r="P2" s="665">
        <f>'Rehab-4% Alt Pro Forma'!H37</f>
        <v>0</v>
      </c>
      <c r="Q2" s="665">
        <f>'Rehab-4% Alt Pro Forma'!H38</f>
        <v>0</v>
      </c>
      <c r="R2" s="665">
        <f>'Rehab-4% Alt Pro Forma'!H39</f>
        <v>0</v>
      </c>
      <c r="S2" s="665">
        <f>'Rehab-4% Alt Pro Forma'!H40</f>
        <v>0</v>
      </c>
      <c r="T2" s="665">
        <f>'Rehab-4% Alt Pro Forma'!H41</f>
        <v>0</v>
      </c>
      <c r="U2" s="665">
        <f>'Rehab-4% Alt Pro Forma'!H42</f>
        <v>0</v>
      </c>
      <c r="V2" s="665">
        <f>'Rehab-4% Alt Pro Forma'!H43</f>
        <v>0</v>
      </c>
      <c r="W2" s="665">
        <f>'Rehab-4% Alt Pro Forma'!H44</f>
        <v>0</v>
      </c>
      <c r="X2" s="665">
        <f>'Rehab-4% Alt Pro Forma'!H45</f>
        <v>0</v>
      </c>
      <c r="Y2" s="665">
        <f>'Rehab-4% Alt Pro Forma'!H46</f>
        <v>0</v>
      </c>
      <c r="Z2" s="665">
        <f>'Rehab-4% Alt Pro Forma'!H49</f>
        <v>0</v>
      </c>
      <c r="AA2" s="665">
        <f>'Rehab-4% Alt Pro Forma'!H50</f>
        <v>0</v>
      </c>
      <c r="AB2">
        <f>'Rehab-4% Alt Pro Forma'!H58</f>
        <v>0</v>
      </c>
      <c r="AC2">
        <f>'Rehab-4% Alt Pro Forma'!H59</f>
        <v>0</v>
      </c>
      <c r="AD2">
        <f>'Rehab-4% Alt Pro Forma'!H60</f>
        <v>0</v>
      </c>
      <c r="AG2" s="666">
        <f>'Rehab-4% Alt Pro Forma'!H67</f>
        <v>0</v>
      </c>
      <c r="AH2">
        <f>'Rehab-4% Alt Pro Forma'!H68</f>
        <v>0</v>
      </c>
      <c r="AI2">
        <f>'Rehab-4% Alt Pro Forma'!H69</f>
        <v>0</v>
      </c>
      <c r="AJ2">
        <f>'Rehab-4% Alt Pro Forma'!H70</f>
        <v>0</v>
      </c>
      <c r="AK2">
        <f>'Rehab-4% Alt Pro Forma'!H71</f>
        <v>0</v>
      </c>
    </row>
    <row r="3" spans="1:37">
      <c r="B3" t="s">
        <v>649</v>
      </c>
      <c r="C3">
        <f>'Rehab-4% Alt Pro Forma'!I15</f>
        <v>0</v>
      </c>
      <c r="D3">
        <f>'Rehab-4% Alt Pro Forma'!I16</f>
        <v>0</v>
      </c>
      <c r="AB3">
        <f>'Rehab-4% Alt Pro Forma'!I58</f>
        <v>0</v>
      </c>
      <c r="AC3">
        <f>'Rehab-4% Alt Pro Forma'!I59</f>
        <v>0</v>
      </c>
      <c r="AD3">
        <f>'Rehab-4% Alt Pro Forma'!I60</f>
        <v>0</v>
      </c>
      <c r="AG3" s="666">
        <f>'Rehab-4% Alt Pro Forma'!I67</f>
        <v>0</v>
      </c>
      <c r="AH3">
        <f>'Rehab-4% Alt Pro Forma'!I68</f>
        <v>0</v>
      </c>
      <c r="AI3">
        <f>'Rehab-4% Alt Pro Forma'!I69</f>
        <v>0</v>
      </c>
      <c r="AJ3">
        <f>'Rehab-4% Alt Pro Forma'!I70</f>
        <v>0</v>
      </c>
      <c r="AK3">
        <f>'Rehab-4% Alt Pro Forma'!I71</f>
        <v>0</v>
      </c>
    </row>
    <row r="4" spans="1:37">
      <c r="B4" t="s">
        <v>650</v>
      </c>
      <c r="C4">
        <f>'Rehab-4% Alt Pro Forma'!J15</f>
        <v>0</v>
      </c>
      <c r="D4">
        <f>'Rehab-4% Alt Pro Forma'!J16</f>
        <v>0</v>
      </c>
      <c r="AB4">
        <f>'Rehab-4% Alt Pro Forma'!J58</f>
        <v>0</v>
      </c>
      <c r="AC4">
        <f>'Rehab-4% Alt Pro Forma'!J59</f>
        <v>0</v>
      </c>
      <c r="AD4">
        <f>'Rehab-4% Alt Pro Forma'!J60</f>
        <v>0</v>
      </c>
      <c r="AG4" s="666">
        <f>'Rehab-4% Alt Pro Forma'!J67</f>
        <v>0</v>
      </c>
      <c r="AH4">
        <f>'Rehab-4% Alt Pro Forma'!J68</f>
        <v>0</v>
      </c>
      <c r="AI4">
        <f>'Rehab-4% Alt Pro Forma'!J69</f>
        <v>0</v>
      </c>
      <c r="AJ4">
        <f>'Rehab-4% Alt Pro Forma'!J70</f>
        <v>0</v>
      </c>
      <c r="AK4">
        <f>'Rehab-4% Alt Pro Forma'!J71</f>
        <v>0</v>
      </c>
    </row>
    <row r="5" spans="1:37">
      <c r="B5" t="s">
        <v>651</v>
      </c>
      <c r="C5">
        <f>'Rehab-4% Alt Pro Forma'!K15</f>
        <v>0</v>
      </c>
      <c r="D5">
        <f>'Rehab-4% Alt Pro Forma'!K16</f>
        <v>0</v>
      </c>
      <c r="AB5">
        <f>'Rehab-4% Alt Pro Forma'!K58</f>
        <v>0</v>
      </c>
      <c r="AC5">
        <f>'Rehab-4% Alt Pro Forma'!K59</f>
        <v>0</v>
      </c>
      <c r="AD5">
        <f>'Rehab-4% Alt Pro Forma'!K60</f>
        <v>0</v>
      </c>
      <c r="AG5" s="666">
        <f>'Rehab-4% Alt Pro Forma'!K67</f>
        <v>0</v>
      </c>
      <c r="AH5">
        <f>'Rehab-4% Alt Pro Forma'!K68</f>
        <v>0</v>
      </c>
      <c r="AI5">
        <f>'Rehab-4% Alt Pro Forma'!K69</f>
        <v>0</v>
      </c>
      <c r="AJ5">
        <f>'Rehab-4% Alt Pro Forma'!K70</f>
        <v>0</v>
      </c>
      <c r="AK5">
        <f>'Rehab-4% Alt Pro Forma'!K71</f>
        <v>0</v>
      </c>
    </row>
    <row r="6" spans="1:37">
      <c r="B6" t="s">
        <v>652</v>
      </c>
      <c r="C6">
        <f>'Rehab-4% Alt Pro Forma'!L15</f>
        <v>0</v>
      </c>
      <c r="D6">
        <f>'Rehab-4% Alt Pro Forma'!L16</f>
        <v>0</v>
      </c>
      <c r="AB6">
        <f>'Rehab-4% Alt Pro Forma'!L58</f>
        <v>0</v>
      </c>
      <c r="AC6">
        <f>'Rehab-4% Alt Pro Forma'!L59</f>
        <v>0</v>
      </c>
      <c r="AD6">
        <f>'Rehab-4% Alt Pro Forma'!L60</f>
        <v>0</v>
      </c>
      <c r="AG6" s="666">
        <f>'Rehab-4% Alt Pro Forma'!L67</f>
        <v>0</v>
      </c>
      <c r="AH6">
        <f>'Rehab-4% Alt Pro Forma'!L68</f>
        <v>0</v>
      </c>
      <c r="AI6">
        <f>'Rehab-4% Alt Pro Forma'!L69</f>
        <v>0</v>
      </c>
      <c r="AJ6">
        <f>'Rehab-4% Alt Pro Forma'!L70</f>
        <v>0</v>
      </c>
      <c r="AK6">
        <f>'Rehab-4% Alt Pro Forma'!L71</f>
        <v>0</v>
      </c>
    </row>
    <row r="7" spans="1:37">
      <c r="B7" t="s">
        <v>653</v>
      </c>
      <c r="C7">
        <f>'Rehab-4% Alt Pro Forma'!M15</f>
        <v>0</v>
      </c>
      <c r="D7">
        <f>'Rehab-4% Alt Pro Forma'!M16</f>
        <v>0</v>
      </c>
      <c r="AB7">
        <f>'Rehab-4% Alt Pro Forma'!M58</f>
        <v>0</v>
      </c>
      <c r="AC7">
        <f>'Rehab-4% Alt Pro Forma'!M59</f>
        <v>0</v>
      </c>
      <c r="AD7">
        <f>'Rehab-4% Alt Pro Forma'!M60</f>
        <v>0</v>
      </c>
      <c r="AG7" s="666">
        <f>'Rehab-4% Alt Pro Forma'!M67</f>
        <v>0</v>
      </c>
      <c r="AH7">
        <f>'Rehab-4% Alt Pro Forma'!M68</f>
        <v>0</v>
      </c>
      <c r="AI7">
        <f>'Rehab-4% Alt Pro Forma'!M69</f>
        <v>0</v>
      </c>
      <c r="AJ7">
        <f>'Rehab-4% Alt Pro Forma'!M70</f>
        <v>0</v>
      </c>
      <c r="AK7">
        <f>'Rehab-4% Alt Pro Forma'!M71</f>
        <v>0</v>
      </c>
    </row>
    <row r="8" spans="1:37">
      <c r="B8" t="s">
        <v>654</v>
      </c>
      <c r="C8">
        <f>'Rehab-4% Alt Pro Forma'!N15</f>
        <v>0</v>
      </c>
      <c r="D8">
        <f>'Rehab-4% Alt Pro Forma'!N16</f>
        <v>0</v>
      </c>
      <c r="AB8">
        <f>'Rehab-4% Alt Pro Forma'!N58</f>
        <v>0</v>
      </c>
      <c r="AC8">
        <f>'Rehab-4% Alt Pro Forma'!N59</f>
        <v>0</v>
      </c>
      <c r="AD8">
        <f>'Rehab-4% Alt Pro Forma'!N60</f>
        <v>0</v>
      </c>
      <c r="AG8" s="666">
        <f>'Rehab-4% Alt Pro Forma'!N67</f>
        <v>0</v>
      </c>
      <c r="AH8">
        <f>'Rehab-4% Alt Pro Forma'!N68</f>
        <v>0</v>
      </c>
      <c r="AI8">
        <f>'Rehab-4% Alt Pro Forma'!N69</f>
        <v>0</v>
      </c>
      <c r="AJ8">
        <f>'Rehab-4% Alt Pro Forma'!N70</f>
        <v>0</v>
      </c>
      <c r="AK8">
        <f>'Rehab-4% Alt Pro Forma'!N71</f>
        <v>0</v>
      </c>
    </row>
    <row r="9" spans="1:37">
      <c r="B9" t="s">
        <v>655</v>
      </c>
      <c r="C9">
        <f>'Rehab-4% Alt Pro Forma'!G81</f>
        <v>0</v>
      </c>
      <c r="D9">
        <f>'Rehab-4% Alt Pro Forma'!G82</f>
        <v>0</v>
      </c>
      <c r="AB9">
        <f>'Rehab-4% Alt Pro Forma'!G124</f>
        <v>0</v>
      </c>
      <c r="AC9">
        <f>'Rehab-4% Alt Pro Forma'!G125</f>
        <v>0</v>
      </c>
      <c r="AD9">
        <f>'Rehab-4% Alt Pro Forma'!G126</f>
        <v>0</v>
      </c>
      <c r="AG9">
        <f>'Rehab-4% Alt Pro Forma'!G132</f>
        <v>0</v>
      </c>
      <c r="AH9">
        <f>'Rehab-4% Alt Pro Forma'!G133</f>
        <v>0</v>
      </c>
      <c r="AI9">
        <f>'Rehab-4% Alt Pro Forma'!G134</f>
        <v>0</v>
      </c>
      <c r="AJ9">
        <f>'Rehab-4% Alt Pro Forma'!G135</f>
        <v>0</v>
      </c>
      <c r="AK9">
        <f>'Rehab-4% Alt Pro Forma'!G136</f>
        <v>0</v>
      </c>
    </row>
    <row r="10" spans="1:37">
      <c r="B10" t="s">
        <v>656</v>
      </c>
      <c r="C10">
        <f>'Rehab-4% Alt Pro Forma'!H81</f>
        <v>0</v>
      </c>
      <c r="D10">
        <f>'Rehab-4% Alt Pro Forma'!H82</f>
        <v>0</v>
      </c>
      <c r="AB10">
        <f>'Rehab-4% Alt Pro Forma'!H124</f>
        <v>0</v>
      </c>
      <c r="AC10">
        <f>'Rehab-4% Alt Pro Forma'!H125</f>
        <v>0</v>
      </c>
      <c r="AD10">
        <f>'Rehab-4% Alt Pro Forma'!H126</f>
        <v>0</v>
      </c>
      <c r="AG10">
        <f>'Rehab-4% Alt Pro Forma'!H132</f>
        <v>0</v>
      </c>
      <c r="AH10">
        <f>'Rehab-4% Alt Pro Forma'!H133</f>
        <v>0</v>
      </c>
      <c r="AI10">
        <f>'Rehab-4% Alt Pro Forma'!H134</f>
        <v>0</v>
      </c>
      <c r="AJ10">
        <f>'Rehab-4% Alt Pro Forma'!H135</f>
        <v>0</v>
      </c>
      <c r="AK10">
        <f>'Rehab-4% Alt Pro Forma'!H136</f>
        <v>0</v>
      </c>
    </row>
    <row r="11" spans="1:37">
      <c r="B11" t="s">
        <v>585</v>
      </c>
      <c r="C11">
        <f>'Rehab-4% Alt Pro Forma'!I81</f>
        <v>0</v>
      </c>
      <c r="D11">
        <f>'Rehab-4% Alt Pro Forma'!I82</f>
        <v>0</v>
      </c>
      <c r="AB11">
        <f>'Rehab-4% Alt Pro Forma'!I124</f>
        <v>0</v>
      </c>
      <c r="AC11">
        <f>'Rehab-4% Alt Pro Forma'!I125</f>
        <v>0</v>
      </c>
      <c r="AD11">
        <f>'Rehab-4% Alt Pro Forma'!I126</f>
        <v>0</v>
      </c>
      <c r="AG11">
        <f>'Rehab-4% Alt Pro Forma'!I132</f>
        <v>0</v>
      </c>
      <c r="AH11">
        <f>'Rehab-4% Alt Pro Forma'!I133</f>
        <v>0</v>
      </c>
      <c r="AI11">
        <f>'Rehab-4% Alt Pro Forma'!I134</f>
        <v>0</v>
      </c>
      <c r="AJ11">
        <f>'Rehab-4% Alt Pro Forma'!I135</f>
        <v>0</v>
      </c>
      <c r="AK11">
        <f>'Rehab-4% Alt Pro Forma'!I136</f>
        <v>0</v>
      </c>
    </row>
    <row r="12" spans="1:37">
      <c r="B12" t="s">
        <v>586</v>
      </c>
      <c r="C12">
        <f>'Rehab-4% Alt Pro Forma'!J81</f>
        <v>0</v>
      </c>
      <c r="D12">
        <f>'Rehab-4% Alt Pro Forma'!J82</f>
        <v>0</v>
      </c>
      <c r="AB12">
        <f>'Rehab-4% Alt Pro Forma'!J122</f>
        <v>0</v>
      </c>
      <c r="AC12">
        <f>'Rehab-4% Alt Pro Forma'!J125</f>
        <v>0</v>
      </c>
      <c r="AD12">
        <f>'Rehab-4% Alt Pro Forma'!J126</f>
        <v>0</v>
      </c>
      <c r="AG12">
        <f>'Rehab-4% Alt Pro Forma'!J132</f>
        <v>0</v>
      </c>
      <c r="AH12">
        <f>'Rehab-4% Alt Pro Forma'!J133</f>
        <v>0</v>
      </c>
      <c r="AI12">
        <f>'Rehab-4% Alt Pro Forma'!J134</f>
        <v>0</v>
      </c>
      <c r="AJ12">
        <f>'Rehab-4% Alt Pro Forma'!J135</f>
        <v>0</v>
      </c>
      <c r="AK12">
        <f>'Rehab-4% Alt Pro Forma'!J136</f>
        <v>0</v>
      </c>
    </row>
    <row r="13" spans="1:37">
      <c r="B13" t="s">
        <v>587</v>
      </c>
      <c r="C13">
        <f>'Rehab-4% Alt Pro Forma'!K81</f>
        <v>0</v>
      </c>
      <c r="D13">
        <f>'Rehab-4% Alt Pro Forma'!K82</f>
        <v>0</v>
      </c>
      <c r="AB13">
        <f>'Rehab-4% Alt Pro Forma'!K124</f>
        <v>0</v>
      </c>
      <c r="AC13">
        <f>'Rehab-4% Alt Pro Forma'!K125</f>
        <v>0</v>
      </c>
      <c r="AD13">
        <f>'Rehab-4% Alt Pro Forma'!K126</f>
        <v>0</v>
      </c>
      <c r="AG13">
        <f>'Rehab-4% Alt Pro Forma'!K132</f>
        <v>0</v>
      </c>
      <c r="AH13">
        <f>'Rehab-4% Alt Pro Forma'!K133</f>
        <v>0</v>
      </c>
      <c r="AI13">
        <f>'Rehab-4% Alt Pro Forma'!K134</f>
        <v>0</v>
      </c>
      <c r="AJ13">
        <f>'Rehab-4% Alt Pro Forma'!K135</f>
        <v>0</v>
      </c>
      <c r="AK13">
        <f>'Rehab-4% Alt Pro Forma'!K136</f>
        <v>0</v>
      </c>
    </row>
    <row r="14" spans="1:37">
      <c r="B14" t="s">
        <v>588</v>
      </c>
      <c r="C14">
        <f>'Rehab-4% Alt Pro Forma'!L81</f>
        <v>0</v>
      </c>
      <c r="D14">
        <f>'Rehab-4% Alt Pro Forma'!L82</f>
        <v>0</v>
      </c>
      <c r="AB14">
        <f>'Rehab-4% Alt Pro Forma'!L122</f>
        <v>0</v>
      </c>
      <c r="AC14">
        <f>'Rehab-4% Alt Pro Forma'!L125</f>
        <v>0</v>
      </c>
      <c r="AD14">
        <f>'Rehab-4% Alt Pro Forma'!L126</f>
        <v>0</v>
      </c>
      <c r="AG14">
        <f>'Rehab-4% Alt Pro Forma'!L132</f>
        <v>0</v>
      </c>
      <c r="AH14">
        <f>'Rehab-4% Alt Pro Forma'!L133</f>
        <v>0</v>
      </c>
      <c r="AI14">
        <f>'Rehab-4% Alt Pro Forma'!L134</f>
        <v>0</v>
      </c>
      <c r="AJ14">
        <f>'Rehab-4% Alt Pro Forma'!L135</f>
        <v>0</v>
      </c>
      <c r="AK14">
        <f>'Rehab-4% Alt Pro Forma'!L136</f>
        <v>0</v>
      </c>
    </row>
    <row r="15" spans="1:37">
      <c r="B15" t="s">
        <v>589</v>
      </c>
      <c r="C15">
        <f>'Rehab-4% Alt Pro Forma'!M81</f>
        <v>0</v>
      </c>
      <c r="D15">
        <f>'Rehab-4% Alt Pro Forma'!M82</f>
        <v>0</v>
      </c>
      <c r="AB15">
        <f>'Rehab-4% Alt Pro Forma'!M122</f>
        <v>0</v>
      </c>
      <c r="AC15">
        <f>'Rehab-4% Alt Pro Forma'!M125</f>
        <v>0</v>
      </c>
      <c r="AD15">
        <f>'Rehab-4% Alt Pro Forma'!M126</f>
        <v>0</v>
      </c>
      <c r="AG15">
        <f>'Rehab-4% Alt Pro Forma'!M132</f>
        <v>0</v>
      </c>
      <c r="AH15">
        <f>'Rehab-4% Alt Pro Forma'!M133</f>
        <v>0</v>
      </c>
      <c r="AI15">
        <f>'Rehab-4% Alt Pro Forma'!M134</f>
        <v>0</v>
      </c>
      <c r="AJ15">
        <f>'Rehab-4% Alt Pro Forma'!M135</f>
        <v>0</v>
      </c>
      <c r="AK15">
        <f>'Rehab-4% Alt Pro Forma'!M136</f>
        <v>0</v>
      </c>
    </row>
    <row r="16" spans="1:37">
      <c r="B16" t="s">
        <v>590</v>
      </c>
      <c r="C16">
        <f>'Rehab-4% Alt Pro Forma'!N81</f>
        <v>0</v>
      </c>
      <c r="D16">
        <f>'Rehab-4% Alt Pro Forma'!N82</f>
        <v>0</v>
      </c>
      <c r="AB16">
        <f>'Rehab-4% Alt Pro Forma'!N124</f>
        <v>0</v>
      </c>
      <c r="AC16">
        <f>'Rehab-4% Alt Pro Forma'!N125</f>
        <v>0</v>
      </c>
      <c r="AD16">
        <f>'Rehab-4% Alt Pro Forma'!N126</f>
        <v>0</v>
      </c>
      <c r="AG16">
        <f>'Rehab-4% Alt Pro Forma'!N132</f>
        <v>0</v>
      </c>
      <c r="AH16">
        <f>'Rehab-4% Alt Pro Forma'!N133</f>
        <v>0</v>
      </c>
      <c r="AI16">
        <f>'Rehab-4% Alt Pro Forma'!N134</f>
        <v>0</v>
      </c>
      <c r="AJ16">
        <f>'Rehab-4% Alt Pro Forma'!N135</f>
        <v>0</v>
      </c>
      <c r="AK16">
        <f>'Rehab-4% Alt Pro Forma'!N136</f>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tabColor theme="8" tint="0.59999389629810485"/>
    <pageSetUpPr fitToPage="1"/>
  </sheetPr>
  <dimension ref="A1:C216"/>
  <sheetViews>
    <sheetView showGridLines="0" zoomScale="85" zoomScaleNormal="85" workbookViewId="0">
      <selection activeCell="F22" sqref="F22"/>
    </sheetView>
  </sheetViews>
  <sheetFormatPr defaultColWidth="9.140625" defaultRowHeight="12.75" customHeight="1"/>
  <cols>
    <col min="1" max="1" width="1.7109375" style="350" customWidth="1"/>
    <col min="2" max="2" width="2.7109375" style="350" customWidth="1"/>
    <col min="3" max="3" width="94.5703125" style="350" customWidth="1"/>
    <col min="4" max="4" width="1.7109375" style="350" customWidth="1"/>
    <col min="5" max="16384" width="9.140625" style="350"/>
  </cols>
  <sheetData>
    <row r="1" spans="2:3" ht="66.75" customHeight="1"/>
    <row r="2" spans="2:3" s="360" customFormat="1" ht="15" customHeight="1"/>
    <row r="3" spans="2:3" ht="43.15" customHeight="1">
      <c r="B3" s="414" t="s">
        <v>657</v>
      </c>
      <c r="C3" s="413" t="s">
        <v>658</v>
      </c>
    </row>
    <row r="4" spans="2:3" ht="18" customHeight="1">
      <c r="C4" s="773"/>
    </row>
    <row r="5" spans="2:3" ht="18" customHeight="1">
      <c r="C5" s="774"/>
    </row>
    <row r="6" spans="2:3" ht="18" customHeight="1">
      <c r="C6" s="774"/>
    </row>
    <row r="7" spans="2:3" ht="18" customHeight="1">
      <c r="C7" s="774"/>
    </row>
    <row r="8" spans="2:3" ht="18" customHeight="1">
      <c r="C8" s="774"/>
    </row>
    <row r="9" spans="2:3" ht="18" customHeight="1">
      <c r="C9" s="774"/>
    </row>
    <row r="10" spans="2:3" ht="18" customHeight="1">
      <c r="C10" s="774"/>
    </row>
    <row r="11" spans="2:3" ht="18" customHeight="1">
      <c r="C11" s="774"/>
    </row>
    <row r="12" spans="2:3" ht="18" customHeight="1">
      <c r="C12" s="775"/>
    </row>
    <row r="13" spans="2:3" ht="15" customHeight="1"/>
    <row r="14" spans="2:3" ht="66" customHeight="1">
      <c r="B14" s="414" t="s">
        <v>659</v>
      </c>
      <c r="C14" s="413" t="s">
        <v>660</v>
      </c>
    </row>
    <row r="15" spans="2:3" ht="18" customHeight="1">
      <c r="C15" s="773"/>
    </row>
    <row r="16" spans="2:3" ht="18" customHeight="1">
      <c r="C16" s="774"/>
    </row>
    <row r="17" spans="1:3" ht="18" customHeight="1">
      <c r="C17" s="774"/>
    </row>
    <row r="18" spans="1:3" ht="18" customHeight="1">
      <c r="C18" s="774"/>
    </row>
    <row r="19" spans="1:3" ht="18" customHeight="1">
      <c r="C19" s="774"/>
    </row>
    <row r="20" spans="1:3" ht="18" customHeight="1">
      <c r="C20" s="774"/>
    </row>
    <row r="21" spans="1:3" ht="18" customHeight="1">
      <c r="C21" s="774"/>
    </row>
    <row r="22" spans="1:3" ht="18" customHeight="1">
      <c r="C22" s="774"/>
    </row>
    <row r="23" spans="1:3" ht="18" customHeight="1">
      <c r="C23" s="775"/>
    </row>
    <row r="24" spans="1:3" ht="15" customHeight="1"/>
    <row r="25" spans="1:3" ht="35.25" customHeight="1">
      <c r="A25" s="412"/>
      <c r="B25" s="414" t="s">
        <v>661</v>
      </c>
      <c r="C25" s="413" t="s">
        <v>662</v>
      </c>
    </row>
    <row r="26" spans="1:3" ht="18" customHeight="1">
      <c r="C26" s="773"/>
    </row>
    <row r="27" spans="1:3" ht="18" customHeight="1">
      <c r="C27" s="774"/>
    </row>
    <row r="28" spans="1:3" ht="18" customHeight="1">
      <c r="C28" s="774"/>
    </row>
    <row r="29" spans="1:3" ht="18" customHeight="1">
      <c r="C29" s="774"/>
    </row>
    <row r="30" spans="1:3" ht="18" customHeight="1">
      <c r="C30" s="774"/>
    </row>
    <row r="31" spans="1:3" ht="18" customHeight="1">
      <c r="C31" s="774"/>
    </row>
    <row r="32" spans="1:3" ht="18" customHeight="1">
      <c r="C32" s="774"/>
    </row>
    <row r="33" spans="2:3" ht="18" customHeight="1">
      <c r="C33" s="774"/>
    </row>
    <row r="34" spans="2:3" ht="18" customHeight="1">
      <c r="C34" s="775"/>
    </row>
    <row r="35" spans="2:3" ht="15" customHeight="1"/>
    <row r="36" spans="2:3" ht="33" customHeight="1">
      <c r="B36" s="414" t="s">
        <v>663</v>
      </c>
      <c r="C36" s="413" t="s">
        <v>664</v>
      </c>
    </row>
    <row r="37" spans="2:3" ht="18" customHeight="1">
      <c r="C37" s="773"/>
    </row>
    <row r="38" spans="2:3" ht="18" customHeight="1">
      <c r="C38" s="774"/>
    </row>
    <row r="39" spans="2:3" ht="18" customHeight="1">
      <c r="C39" s="774"/>
    </row>
    <row r="40" spans="2:3" ht="18" customHeight="1">
      <c r="C40" s="774"/>
    </row>
    <row r="41" spans="2:3" ht="18" customHeight="1">
      <c r="C41" s="774"/>
    </row>
    <row r="42" spans="2:3" ht="18" customHeight="1">
      <c r="C42" s="774"/>
    </row>
    <row r="43" spans="2:3" ht="18" customHeight="1">
      <c r="C43" s="774"/>
    </row>
    <row r="44" spans="2:3" ht="18" customHeight="1">
      <c r="C44" s="774"/>
    </row>
    <row r="45" spans="2:3" ht="18" customHeight="1">
      <c r="C45" s="775"/>
    </row>
    <row r="47" spans="2:3" ht="12.75" customHeight="1">
      <c r="C47" s="373"/>
    </row>
    <row r="48" spans="2:3" ht="49.15" customHeight="1">
      <c r="C48" s="415" t="s">
        <v>665</v>
      </c>
    </row>
    <row r="65" spans="1:3" ht="12.75" customHeight="1">
      <c r="A65" s="365"/>
      <c r="B65" s="365"/>
    </row>
    <row r="66" spans="1:3" ht="12.75" customHeight="1">
      <c r="A66" s="367"/>
      <c r="B66" s="367"/>
      <c r="C66" s="365"/>
    </row>
    <row r="67" spans="1:3" ht="12.75" customHeight="1">
      <c r="A67" s="367"/>
      <c r="B67" s="367"/>
      <c r="C67" s="367"/>
    </row>
    <row r="68" spans="1:3" ht="12.75" customHeight="1">
      <c r="A68" s="367"/>
      <c r="B68" s="367"/>
      <c r="C68" s="367"/>
    </row>
    <row r="69" spans="1:3" ht="12.75" customHeight="1">
      <c r="A69" s="367"/>
      <c r="B69" s="367"/>
      <c r="C69" s="367"/>
    </row>
    <row r="70" spans="1:3" ht="12.75" customHeight="1">
      <c r="A70" s="367"/>
      <c r="B70" s="367"/>
      <c r="C70" s="367"/>
    </row>
    <row r="71" spans="1:3" ht="12.75" customHeight="1">
      <c r="A71" s="367"/>
      <c r="B71" s="367"/>
      <c r="C71" s="367"/>
    </row>
    <row r="72" spans="1:3" ht="12.75" customHeight="1">
      <c r="A72" s="368"/>
      <c r="B72" s="368"/>
      <c r="C72" s="367"/>
    </row>
    <row r="73" spans="1:3" ht="12.75" customHeight="1">
      <c r="A73" s="368"/>
      <c r="B73" s="368"/>
      <c r="C73" s="368"/>
    </row>
    <row r="74" spans="1:3" ht="12.75" customHeight="1">
      <c r="C74" s="368"/>
    </row>
    <row r="77" spans="1:3" ht="12.75" customHeight="1">
      <c r="A77" s="365"/>
      <c r="B77" s="365"/>
    </row>
    <row r="78" spans="1:3" ht="12.75" customHeight="1">
      <c r="A78" s="367"/>
      <c r="B78" s="367"/>
      <c r="C78" s="365"/>
    </row>
    <row r="79" spans="1:3" ht="12.75" customHeight="1">
      <c r="A79" s="367"/>
      <c r="B79" s="367"/>
      <c r="C79" s="367"/>
    </row>
    <row r="80" spans="1:3" ht="12.75" customHeight="1">
      <c r="A80" s="368"/>
      <c r="B80" s="368"/>
      <c r="C80" s="367"/>
    </row>
    <row r="81" spans="1:3" ht="12.75" customHeight="1">
      <c r="C81" s="368"/>
    </row>
    <row r="95" spans="1:3" ht="12.75" customHeight="1">
      <c r="A95" s="369"/>
      <c r="B95" s="369"/>
    </row>
    <row r="96" spans="1:3" ht="12.75" customHeight="1">
      <c r="A96" s="370"/>
      <c r="B96" s="370"/>
      <c r="C96" s="369"/>
    </row>
    <row r="97" spans="1:3" ht="12.75" customHeight="1">
      <c r="A97" s="370"/>
      <c r="B97" s="370"/>
      <c r="C97" s="370"/>
    </row>
    <row r="98" spans="1:3" ht="12.75" customHeight="1">
      <c r="A98" s="370"/>
      <c r="B98" s="370"/>
      <c r="C98" s="370"/>
    </row>
    <row r="99" spans="1:3" ht="12.75" customHeight="1">
      <c r="A99" s="370"/>
      <c r="B99" s="370"/>
      <c r="C99" s="370"/>
    </row>
    <row r="100" spans="1:3" ht="12.75" customHeight="1">
      <c r="A100" s="370"/>
      <c r="B100" s="370"/>
      <c r="C100" s="370"/>
    </row>
    <row r="101" spans="1:3" ht="12.75" customHeight="1">
      <c r="A101" s="371"/>
      <c r="B101" s="371"/>
      <c r="C101" s="370"/>
    </row>
    <row r="102" spans="1:3" ht="12.75" customHeight="1">
      <c r="C102" s="371"/>
    </row>
    <row r="105" spans="1:3" ht="12.75" customHeight="1">
      <c r="A105" s="365"/>
      <c r="B105" s="365"/>
    </row>
    <row r="106" spans="1:3" ht="12.75" customHeight="1">
      <c r="A106" s="365"/>
      <c r="B106" s="365"/>
    </row>
    <row r="107" spans="1:3" ht="12.75" customHeight="1">
      <c r="A107" s="372"/>
      <c r="B107" s="372"/>
    </row>
    <row r="116" spans="1:3" ht="12.75" customHeight="1">
      <c r="A116" s="373"/>
      <c r="B116" s="373"/>
    </row>
    <row r="121" spans="1:3" ht="12.75" customHeight="1">
      <c r="A121" s="365"/>
      <c r="B121" s="365"/>
    </row>
    <row r="122" spans="1:3" ht="12.75" customHeight="1">
      <c r="A122" s="365"/>
      <c r="B122" s="365"/>
    </row>
    <row r="123" spans="1:3" ht="12.75" customHeight="1">
      <c r="A123" s="372"/>
      <c r="B123" s="372"/>
      <c r="C123" s="372"/>
    </row>
    <row r="124" spans="1:3" ht="12.75" customHeight="1">
      <c r="C124" s="372"/>
    </row>
    <row r="128" spans="1:3" ht="12.75" customHeight="1">
      <c r="A128" s="365"/>
      <c r="B128" s="365"/>
    </row>
    <row r="129" spans="1:2" ht="12.75" customHeight="1">
      <c r="A129" s="365"/>
      <c r="B129" s="365"/>
    </row>
    <row r="132" spans="1:2" ht="12.75" customHeight="1">
      <c r="A132" s="373"/>
      <c r="B132" s="373"/>
    </row>
    <row r="139" spans="1:2" ht="12.75" customHeight="1">
      <c r="A139" s="365"/>
      <c r="B139" s="365"/>
    </row>
    <row r="144" spans="1:2" ht="12.75" customHeight="1">
      <c r="A144" s="373"/>
      <c r="B144" s="373"/>
    </row>
    <row r="145" spans="1:3" ht="12.75" customHeight="1">
      <c r="A145" s="373"/>
      <c r="B145" s="373"/>
    </row>
    <row r="146" spans="1:3" ht="12.75" customHeight="1">
      <c r="A146" s="373"/>
      <c r="B146" s="373"/>
    </row>
    <row r="147" spans="1:3" ht="12.75" customHeight="1">
      <c r="A147" s="373"/>
      <c r="B147" s="373"/>
    </row>
    <row r="155" spans="1:3" ht="12.75" customHeight="1">
      <c r="C155" s="373"/>
    </row>
    <row r="178" spans="1:2" ht="12.75" customHeight="1">
      <c r="A178" s="369"/>
      <c r="B178" s="369"/>
    </row>
    <row r="179" spans="1:2" ht="12.75" customHeight="1">
      <c r="A179" s="369"/>
      <c r="B179" s="369"/>
    </row>
    <row r="180" spans="1:2" ht="12.75" customHeight="1">
      <c r="A180" s="375"/>
      <c r="B180" s="375"/>
    </row>
    <row r="185" spans="1:2" ht="12.75" customHeight="1">
      <c r="A185" s="375"/>
      <c r="B185" s="375"/>
    </row>
    <row r="192" spans="1:2" ht="12.75" customHeight="1">
      <c r="A192" s="375"/>
      <c r="B192" s="375"/>
    </row>
    <row r="204" spans="1:2" ht="12.75" customHeight="1">
      <c r="A204" s="375"/>
      <c r="B204" s="375"/>
    </row>
    <row r="205" spans="1:2" ht="12.75" customHeight="1">
      <c r="A205" s="375"/>
      <c r="B205" s="375"/>
    </row>
    <row r="206" spans="1:2" ht="12.75" customHeight="1">
      <c r="A206" s="375"/>
      <c r="B206" s="375"/>
    </row>
    <row r="211" spans="1:2" ht="12.75" customHeight="1">
      <c r="A211" s="375"/>
      <c r="B211" s="375"/>
    </row>
    <row r="216" spans="1:2" ht="12.75" customHeight="1">
      <c r="A216" s="375"/>
      <c r="B216" s="375"/>
    </row>
  </sheetData>
  <sheetProtection sheet="1" formatCells="0" formatColumns="0" formatRows="0" insertColumns="0" insertRows="0"/>
  <mergeCells count="4">
    <mergeCell ref="C37:C45"/>
    <mergeCell ref="C4:C12"/>
    <mergeCell ref="C15:C23"/>
    <mergeCell ref="C26:C34"/>
  </mergeCells>
  <pageMargins left="0.7" right="0.7" top="0.75" bottom="0.75" header="0.3" footer="0.3"/>
  <pageSetup scale="89" firstPageNumber="5" fitToHeight="0" orientation="portrait" r:id="rId1"/>
  <headerFooter>
    <oddFooter>&amp;L2020 WSHFC Rehab Addendum&amp;R&amp;A, &amp;P</oddFooter>
  </headerFooter>
  <rowBreaks count="1" manualBreakCount="1">
    <brk id="35" max="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theme="8" tint="0.59999389629810485"/>
    <pageSetUpPr fitToPage="1"/>
  </sheetPr>
  <dimension ref="A8:G68"/>
  <sheetViews>
    <sheetView tabSelected="1" workbookViewId="0">
      <selection activeCell="J26" sqref="J26"/>
    </sheetView>
  </sheetViews>
  <sheetFormatPr defaultColWidth="9.140625" defaultRowHeight="15"/>
  <cols>
    <col min="1" max="1" width="1.5703125" style="134" customWidth="1"/>
    <col min="2" max="2" width="21.140625" style="134" customWidth="1"/>
    <col min="3" max="4" width="17.85546875" style="134" customWidth="1"/>
    <col min="5" max="5" width="32.5703125" style="134" customWidth="1"/>
    <col min="6" max="6" width="18.42578125" style="134" customWidth="1"/>
    <col min="7" max="7" width="39.42578125" style="134" customWidth="1"/>
    <col min="8" max="8" width="1.7109375" style="113" customWidth="1"/>
    <col min="9" max="16384" width="9.140625" style="113"/>
  </cols>
  <sheetData>
    <row r="8" spans="1:7">
      <c r="A8" s="113"/>
      <c r="B8" s="114" t="s">
        <v>279</v>
      </c>
      <c r="C8" s="776">
        <f>'Property Conditions Summary'!C5:G5</f>
        <v>0</v>
      </c>
      <c r="D8" s="777"/>
      <c r="E8" s="777"/>
      <c r="F8" s="777"/>
      <c r="G8" s="777"/>
    </row>
    <row r="9" spans="1:7">
      <c r="A9" s="114"/>
      <c r="B9" s="114" t="s">
        <v>666</v>
      </c>
      <c r="C9" s="115"/>
      <c r="D9" s="416">
        <v>2000</v>
      </c>
      <c r="E9" s="115"/>
      <c r="G9" s="115"/>
    </row>
    <row r="10" spans="1:7">
      <c r="A10" s="114"/>
      <c r="B10" s="114" t="s">
        <v>667</v>
      </c>
      <c r="C10" s="115"/>
      <c r="D10" s="417">
        <v>1</v>
      </c>
      <c r="E10" s="115"/>
      <c r="G10" s="115"/>
    </row>
    <row r="11" spans="1:7" ht="15.75" thickBot="1">
      <c r="A11" s="114"/>
      <c r="B11" s="113"/>
      <c r="C11" s="115"/>
      <c r="D11" s="115"/>
      <c r="E11" s="115"/>
      <c r="F11" s="115"/>
      <c r="G11" s="115"/>
    </row>
    <row r="12" spans="1:7" ht="30" customHeight="1">
      <c r="A12" s="114"/>
      <c r="B12" s="418" t="s">
        <v>429</v>
      </c>
      <c r="C12" s="419"/>
      <c r="D12" s="419"/>
      <c r="E12" s="419"/>
      <c r="F12" s="419"/>
      <c r="G12" s="420"/>
    </row>
    <row r="13" spans="1:7" ht="30">
      <c r="A13" s="114"/>
      <c r="B13" s="120"/>
      <c r="C13" s="421" t="s">
        <v>668</v>
      </c>
      <c r="D13" s="421" t="s">
        <v>669</v>
      </c>
      <c r="E13" s="422" t="s">
        <v>670</v>
      </c>
      <c r="F13" s="422" t="s">
        <v>671</v>
      </c>
      <c r="G13" s="423" t="s">
        <v>672</v>
      </c>
    </row>
    <row r="14" spans="1:7">
      <c r="A14" s="114"/>
      <c r="B14" s="124" t="s">
        <v>428</v>
      </c>
      <c r="C14" s="424">
        <v>0</v>
      </c>
      <c r="D14" s="439">
        <f t="shared" ref="D14:D37" si="0">C14/$D$10</f>
        <v>0</v>
      </c>
      <c r="E14" s="424"/>
      <c r="F14" s="424">
        <v>0</v>
      </c>
      <c r="G14" s="425"/>
    </row>
    <row r="15" spans="1:7">
      <c r="A15" s="114"/>
      <c r="B15" s="438">
        <f>D9</f>
        <v>2000</v>
      </c>
      <c r="C15" s="424">
        <v>0</v>
      </c>
      <c r="D15" s="439">
        <f t="shared" si="0"/>
        <v>0</v>
      </c>
      <c r="E15" s="424"/>
      <c r="F15" s="424">
        <v>0</v>
      </c>
      <c r="G15" s="425"/>
    </row>
    <row r="16" spans="1:7">
      <c r="A16" s="114"/>
      <c r="B16" s="438">
        <f>B15+1</f>
        <v>2001</v>
      </c>
      <c r="C16" s="424">
        <v>0</v>
      </c>
      <c r="D16" s="439">
        <f t="shared" si="0"/>
        <v>0</v>
      </c>
      <c r="E16" s="424"/>
      <c r="F16" s="424">
        <v>0</v>
      </c>
      <c r="G16" s="425"/>
    </row>
    <row r="17" spans="1:7">
      <c r="A17" s="114"/>
      <c r="B17" s="438">
        <f t="shared" ref="B17:B37" si="1">B16+1</f>
        <v>2002</v>
      </c>
      <c r="C17" s="424">
        <v>0</v>
      </c>
      <c r="D17" s="439">
        <f t="shared" si="0"/>
        <v>0</v>
      </c>
      <c r="E17" s="424"/>
      <c r="F17" s="424">
        <v>0</v>
      </c>
      <c r="G17" s="425"/>
    </row>
    <row r="18" spans="1:7">
      <c r="A18" s="114"/>
      <c r="B18" s="438">
        <f t="shared" si="1"/>
        <v>2003</v>
      </c>
      <c r="C18" s="424">
        <v>0</v>
      </c>
      <c r="D18" s="439">
        <f t="shared" si="0"/>
        <v>0</v>
      </c>
      <c r="E18" s="424"/>
      <c r="F18" s="424">
        <v>0</v>
      </c>
      <c r="G18" s="425"/>
    </row>
    <row r="19" spans="1:7">
      <c r="A19" s="114"/>
      <c r="B19" s="438">
        <f t="shared" si="1"/>
        <v>2004</v>
      </c>
      <c r="C19" s="424">
        <v>0</v>
      </c>
      <c r="D19" s="439">
        <f t="shared" si="0"/>
        <v>0</v>
      </c>
      <c r="E19" s="424"/>
      <c r="F19" s="424">
        <v>0</v>
      </c>
      <c r="G19" s="425"/>
    </row>
    <row r="20" spans="1:7">
      <c r="A20" s="114"/>
      <c r="B20" s="438">
        <f t="shared" si="1"/>
        <v>2005</v>
      </c>
      <c r="C20" s="424">
        <v>0</v>
      </c>
      <c r="D20" s="439">
        <f t="shared" si="0"/>
        <v>0</v>
      </c>
      <c r="E20" s="424"/>
      <c r="F20" s="424">
        <v>0</v>
      </c>
      <c r="G20" s="425"/>
    </row>
    <row r="21" spans="1:7">
      <c r="A21" s="114"/>
      <c r="B21" s="438">
        <f t="shared" si="1"/>
        <v>2006</v>
      </c>
      <c r="C21" s="424">
        <v>0</v>
      </c>
      <c r="D21" s="439">
        <f t="shared" si="0"/>
        <v>0</v>
      </c>
      <c r="E21" s="424"/>
      <c r="F21" s="424">
        <v>0</v>
      </c>
      <c r="G21" s="425"/>
    </row>
    <row r="22" spans="1:7">
      <c r="A22" s="114"/>
      <c r="B22" s="438">
        <f t="shared" si="1"/>
        <v>2007</v>
      </c>
      <c r="C22" s="424">
        <v>0</v>
      </c>
      <c r="D22" s="439">
        <f t="shared" si="0"/>
        <v>0</v>
      </c>
      <c r="E22" s="424"/>
      <c r="F22" s="424">
        <v>0</v>
      </c>
      <c r="G22" s="425"/>
    </row>
    <row r="23" spans="1:7">
      <c r="A23" s="114"/>
      <c r="B23" s="438">
        <f t="shared" si="1"/>
        <v>2008</v>
      </c>
      <c r="C23" s="424">
        <v>0</v>
      </c>
      <c r="D23" s="439">
        <f t="shared" si="0"/>
        <v>0</v>
      </c>
      <c r="E23" s="424"/>
      <c r="F23" s="424">
        <v>0</v>
      </c>
      <c r="G23" s="425"/>
    </row>
    <row r="24" spans="1:7">
      <c r="A24" s="114"/>
      <c r="B24" s="438">
        <f t="shared" si="1"/>
        <v>2009</v>
      </c>
      <c r="C24" s="424">
        <v>0</v>
      </c>
      <c r="D24" s="439">
        <f t="shared" si="0"/>
        <v>0</v>
      </c>
      <c r="E24" s="424"/>
      <c r="F24" s="424">
        <v>0</v>
      </c>
      <c r="G24" s="425"/>
    </row>
    <row r="25" spans="1:7">
      <c r="A25" s="114"/>
      <c r="B25" s="438">
        <f t="shared" si="1"/>
        <v>2010</v>
      </c>
      <c r="C25" s="424">
        <v>0</v>
      </c>
      <c r="D25" s="439">
        <f t="shared" si="0"/>
        <v>0</v>
      </c>
      <c r="E25" s="424"/>
      <c r="F25" s="424">
        <v>0</v>
      </c>
      <c r="G25" s="425"/>
    </row>
    <row r="26" spans="1:7">
      <c r="A26" s="114"/>
      <c r="B26" s="438">
        <f t="shared" si="1"/>
        <v>2011</v>
      </c>
      <c r="C26" s="424">
        <v>0</v>
      </c>
      <c r="D26" s="439">
        <f t="shared" si="0"/>
        <v>0</v>
      </c>
      <c r="E26" s="424"/>
      <c r="F26" s="424">
        <v>0</v>
      </c>
      <c r="G26" s="425"/>
    </row>
    <row r="27" spans="1:7">
      <c r="A27" s="114"/>
      <c r="B27" s="438">
        <f t="shared" si="1"/>
        <v>2012</v>
      </c>
      <c r="C27" s="424">
        <v>0</v>
      </c>
      <c r="D27" s="439">
        <f t="shared" si="0"/>
        <v>0</v>
      </c>
      <c r="E27" s="424"/>
      <c r="F27" s="424">
        <v>0</v>
      </c>
      <c r="G27" s="425"/>
    </row>
    <row r="28" spans="1:7">
      <c r="A28" s="114"/>
      <c r="B28" s="438">
        <f t="shared" si="1"/>
        <v>2013</v>
      </c>
      <c r="C28" s="424">
        <v>0</v>
      </c>
      <c r="D28" s="439">
        <f t="shared" si="0"/>
        <v>0</v>
      </c>
      <c r="E28" s="424"/>
      <c r="F28" s="424">
        <v>0</v>
      </c>
      <c r="G28" s="425"/>
    </row>
    <row r="29" spans="1:7">
      <c r="A29" s="113"/>
      <c r="B29" s="438">
        <f t="shared" si="1"/>
        <v>2014</v>
      </c>
      <c r="C29" s="424">
        <v>0</v>
      </c>
      <c r="D29" s="439">
        <f t="shared" si="0"/>
        <v>0</v>
      </c>
      <c r="E29" s="424"/>
      <c r="F29" s="424">
        <v>0</v>
      </c>
      <c r="G29" s="426"/>
    </row>
    <row r="30" spans="1:7">
      <c r="A30" s="113"/>
      <c r="B30" s="438">
        <f t="shared" si="1"/>
        <v>2015</v>
      </c>
      <c r="C30" s="424">
        <v>0</v>
      </c>
      <c r="D30" s="439">
        <f t="shared" si="0"/>
        <v>0</v>
      </c>
      <c r="E30" s="424"/>
      <c r="F30" s="424">
        <v>0</v>
      </c>
      <c r="G30" s="426"/>
    </row>
    <row r="31" spans="1:7">
      <c r="A31" s="113"/>
      <c r="B31" s="438">
        <f t="shared" si="1"/>
        <v>2016</v>
      </c>
      <c r="C31" s="424">
        <v>0</v>
      </c>
      <c r="D31" s="439">
        <f t="shared" si="0"/>
        <v>0</v>
      </c>
      <c r="E31" s="424"/>
      <c r="F31" s="424">
        <v>0</v>
      </c>
      <c r="G31" s="426"/>
    </row>
    <row r="32" spans="1:7">
      <c r="A32" s="113"/>
      <c r="B32" s="438">
        <f t="shared" si="1"/>
        <v>2017</v>
      </c>
      <c r="C32" s="424">
        <v>0</v>
      </c>
      <c r="D32" s="439">
        <f t="shared" si="0"/>
        <v>0</v>
      </c>
      <c r="E32" s="424"/>
      <c r="F32" s="424">
        <v>0</v>
      </c>
      <c r="G32" s="426"/>
    </row>
    <row r="33" spans="1:7">
      <c r="A33" s="113"/>
      <c r="B33" s="438">
        <f t="shared" si="1"/>
        <v>2018</v>
      </c>
      <c r="C33" s="424">
        <v>0</v>
      </c>
      <c r="D33" s="439">
        <f t="shared" si="0"/>
        <v>0</v>
      </c>
      <c r="E33" s="424"/>
      <c r="F33" s="424">
        <v>0</v>
      </c>
      <c r="G33" s="426"/>
    </row>
    <row r="34" spans="1:7">
      <c r="A34" s="113"/>
      <c r="B34" s="438">
        <f t="shared" si="1"/>
        <v>2019</v>
      </c>
      <c r="C34" s="424">
        <v>0</v>
      </c>
      <c r="D34" s="439">
        <f t="shared" si="0"/>
        <v>0</v>
      </c>
      <c r="E34" s="424"/>
      <c r="F34" s="424">
        <v>0</v>
      </c>
      <c r="G34" s="426"/>
    </row>
    <row r="35" spans="1:7">
      <c r="A35" s="113"/>
      <c r="B35" s="438">
        <f t="shared" si="1"/>
        <v>2020</v>
      </c>
      <c r="C35" s="424">
        <v>0</v>
      </c>
      <c r="D35" s="439">
        <f t="shared" si="0"/>
        <v>0</v>
      </c>
      <c r="E35" s="424"/>
      <c r="F35" s="424">
        <v>0</v>
      </c>
      <c r="G35" s="426"/>
    </row>
    <row r="36" spans="1:7">
      <c r="A36" s="113"/>
      <c r="B36" s="438">
        <f t="shared" si="1"/>
        <v>2021</v>
      </c>
      <c r="C36" s="424">
        <v>0</v>
      </c>
      <c r="D36" s="439">
        <f t="shared" si="0"/>
        <v>0</v>
      </c>
      <c r="E36" s="424"/>
      <c r="F36" s="424">
        <v>0</v>
      </c>
      <c r="G36" s="426"/>
    </row>
    <row r="37" spans="1:7">
      <c r="A37" s="113"/>
      <c r="B37" s="438">
        <f t="shared" si="1"/>
        <v>2022</v>
      </c>
      <c r="C37" s="424">
        <v>0</v>
      </c>
      <c r="D37" s="439">
        <f t="shared" si="0"/>
        <v>0</v>
      </c>
      <c r="E37" s="424"/>
      <c r="F37" s="424">
        <v>0</v>
      </c>
      <c r="G37" s="426"/>
    </row>
    <row r="38" spans="1:7" s="114" customFormat="1">
      <c r="B38" s="443" t="s">
        <v>673</v>
      </c>
      <c r="C38" s="448">
        <f>SUM(C14:C37)</f>
        <v>0</v>
      </c>
      <c r="D38" s="427"/>
      <c r="E38" s="441" t="s">
        <v>674</v>
      </c>
      <c r="F38" s="440">
        <f>SUM(F14:F37)</f>
        <v>0</v>
      </c>
      <c r="G38" s="428"/>
    </row>
    <row r="39" spans="1:7" s="114" customFormat="1" ht="15.75" thickBot="1">
      <c r="B39" s="444" t="s">
        <v>675</v>
      </c>
      <c r="C39" s="429"/>
      <c r="D39" s="429"/>
      <c r="E39" s="442">
        <f>C38-F38</f>
        <v>0</v>
      </c>
      <c r="F39" s="430"/>
      <c r="G39" s="431"/>
    </row>
    <row r="40" spans="1:7" ht="15.75" thickBot="1">
      <c r="A40" s="113"/>
      <c r="B40" s="432"/>
      <c r="C40" s="433"/>
      <c r="D40" s="433"/>
      <c r="E40" s="130"/>
      <c r="F40" s="434"/>
      <c r="G40" s="113"/>
    </row>
    <row r="41" spans="1:7" ht="30">
      <c r="A41" s="114"/>
      <c r="B41" s="418" t="s">
        <v>430</v>
      </c>
      <c r="C41" s="419"/>
      <c r="D41" s="419"/>
      <c r="E41" s="419"/>
      <c r="F41" s="419"/>
      <c r="G41" s="420"/>
    </row>
    <row r="42" spans="1:7" ht="30">
      <c r="A42" s="114"/>
      <c r="B42" s="120"/>
      <c r="C42" s="421" t="s">
        <v>668</v>
      </c>
      <c r="D42" s="421" t="s">
        <v>669</v>
      </c>
      <c r="E42" s="422" t="s">
        <v>670</v>
      </c>
      <c r="F42" s="422" t="s">
        <v>671</v>
      </c>
      <c r="G42" s="423" t="s">
        <v>672</v>
      </c>
    </row>
    <row r="43" spans="1:7">
      <c r="A43" s="114"/>
      <c r="B43" s="124" t="s">
        <v>428</v>
      </c>
      <c r="C43" s="424">
        <v>0</v>
      </c>
      <c r="D43" s="439">
        <f t="shared" ref="D43:D65" si="2">C43/$D$10</f>
        <v>0</v>
      </c>
      <c r="E43" s="424"/>
      <c r="F43" s="424">
        <v>0</v>
      </c>
      <c r="G43" s="425"/>
    </row>
    <row r="44" spans="1:7">
      <c r="A44" s="114"/>
      <c r="B44" s="445">
        <f>D9</f>
        <v>2000</v>
      </c>
      <c r="C44" s="424">
        <v>0</v>
      </c>
      <c r="D44" s="439">
        <f t="shared" si="2"/>
        <v>0</v>
      </c>
      <c r="E44" s="424"/>
      <c r="F44" s="424">
        <v>0</v>
      </c>
      <c r="G44" s="425"/>
    </row>
    <row r="45" spans="1:7">
      <c r="A45" s="114"/>
      <c r="B45" s="445">
        <f>B44+1</f>
        <v>2001</v>
      </c>
      <c r="C45" s="424">
        <v>0</v>
      </c>
      <c r="D45" s="439">
        <f t="shared" si="2"/>
        <v>0</v>
      </c>
      <c r="E45" s="424"/>
      <c r="F45" s="424">
        <v>0</v>
      </c>
      <c r="G45" s="425"/>
    </row>
    <row r="46" spans="1:7">
      <c r="A46" s="114"/>
      <c r="B46" s="445">
        <f t="shared" ref="B46:B65" si="3">B45+1</f>
        <v>2002</v>
      </c>
      <c r="C46" s="424">
        <v>0</v>
      </c>
      <c r="D46" s="439">
        <f t="shared" si="2"/>
        <v>0</v>
      </c>
      <c r="E46" s="424"/>
      <c r="F46" s="424">
        <v>0</v>
      </c>
      <c r="G46" s="425"/>
    </row>
    <row r="47" spans="1:7">
      <c r="A47" s="114"/>
      <c r="B47" s="445">
        <f t="shared" si="3"/>
        <v>2003</v>
      </c>
      <c r="C47" s="424">
        <v>0</v>
      </c>
      <c r="D47" s="439">
        <f t="shared" si="2"/>
        <v>0</v>
      </c>
      <c r="E47" s="424"/>
      <c r="F47" s="424">
        <v>0</v>
      </c>
      <c r="G47" s="425"/>
    </row>
    <row r="48" spans="1:7">
      <c r="A48" s="114"/>
      <c r="B48" s="445">
        <f t="shared" si="3"/>
        <v>2004</v>
      </c>
      <c r="C48" s="424">
        <v>0</v>
      </c>
      <c r="D48" s="439">
        <f t="shared" si="2"/>
        <v>0</v>
      </c>
      <c r="E48" s="424"/>
      <c r="F48" s="424">
        <v>0</v>
      </c>
      <c r="G48" s="425"/>
    </row>
    <row r="49" spans="1:7">
      <c r="A49" s="114"/>
      <c r="B49" s="445">
        <f t="shared" si="3"/>
        <v>2005</v>
      </c>
      <c r="C49" s="424">
        <v>0</v>
      </c>
      <c r="D49" s="439">
        <f t="shared" si="2"/>
        <v>0</v>
      </c>
      <c r="E49" s="424"/>
      <c r="F49" s="424">
        <v>0</v>
      </c>
      <c r="G49" s="425"/>
    </row>
    <row r="50" spans="1:7">
      <c r="A50" s="114"/>
      <c r="B50" s="445">
        <f t="shared" si="3"/>
        <v>2006</v>
      </c>
      <c r="C50" s="424">
        <v>0</v>
      </c>
      <c r="D50" s="439">
        <f t="shared" si="2"/>
        <v>0</v>
      </c>
      <c r="E50" s="424"/>
      <c r="F50" s="424">
        <v>0</v>
      </c>
      <c r="G50" s="425"/>
    </row>
    <row r="51" spans="1:7">
      <c r="A51" s="114"/>
      <c r="B51" s="445">
        <f t="shared" si="3"/>
        <v>2007</v>
      </c>
      <c r="C51" s="424">
        <v>0</v>
      </c>
      <c r="D51" s="439">
        <f t="shared" si="2"/>
        <v>0</v>
      </c>
      <c r="E51" s="424"/>
      <c r="F51" s="424">
        <v>0</v>
      </c>
      <c r="G51" s="425"/>
    </row>
    <row r="52" spans="1:7">
      <c r="A52" s="114"/>
      <c r="B52" s="445">
        <f t="shared" si="3"/>
        <v>2008</v>
      </c>
      <c r="C52" s="424">
        <v>0</v>
      </c>
      <c r="D52" s="439">
        <f t="shared" si="2"/>
        <v>0</v>
      </c>
      <c r="E52" s="424"/>
      <c r="F52" s="424">
        <v>0</v>
      </c>
      <c r="G52" s="425"/>
    </row>
    <row r="53" spans="1:7">
      <c r="A53" s="114"/>
      <c r="B53" s="445">
        <f t="shared" si="3"/>
        <v>2009</v>
      </c>
      <c r="C53" s="424">
        <v>0</v>
      </c>
      <c r="D53" s="439">
        <f t="shared" si="2"/>
        <v>0</v>
      </c>
      <c r="E53" s="424"/>
      <c r="F53" s="424">
        <v>0</v>
      </c>
      <c r="G53" s="425"/>
    </row>
    <row r="54" spans="1:7">
      <c r="A54" s="114"/>
      <c r="B54" s="445">
        <f t="shared" si="3"/>
        <v>2010</v>
      </c>
      <c r="C54" s="424">
        <v>0</v>
      </c>
      <c r="D54" s="439">
        <f t="shared" si="2"/>
        <v>0</v>
      </c>
      <c r="E54" s="424"/>
      <c r="F54" s="424">
        <v>0</v>
      </c>
      <c r="G54" s="425"/>
    </row>
    <row r="55" spans="1:7">
      <c r="A55" s="114"/>
      <c r="B55" s="445">
        <f t="shared" si="3"/>
        <v>2011</v>
      </c>
      <c r="C55" s="424">
        <v>0</v>
      </c>
      <c r="D55" s="439">
        <f t="shared" si="2"/>
        <v>0</v>
      </c>
      <c r="E55" s="424"/>
      <c r="F55" s="424">
        <v>0</v>
      </c>
      <c r="G55" s="425"/>
    </row>
    <row r="56" spans="1:7">
      <c r="A56" s="114"/>
      <c r="B56" s="445">
        <f t="shared" si="3"/>
        <v>2012</v>
      </c>
      <c r="C56" s="424">
        <v>0</v>
      </c>
      <c r="D56" s="439">
        <f t="shared" si="2"/>
        <v>0</v>
      </c>
      <c r="E56" s="424"/>
      <c r="F56" s="424">
        <v>0</v>
      </c>
      <c r="G56" s="425"/>
    </row>
    <row r="57" spans="1:7">
      <c r="A57" s="114"/>
      <c r="B57" s="445">
        <f t="shared" si="3"/>
        <v>2013</v>
      </c>
      <c r="C57" s="424">
        <v>0</v>
      </c>
      <c r="D57" s="439">
        <f t="shared" si="2"/>
        <v>0</v>
      </c>
      <c r="E57" s="424"/>
      <c r="F57" s="424">
        <v>0</v>
      </c>
      <c r="G57" s="425"/>
    </row>
    <row r="58" spans="1:7">
      <c r="A58" s="113"/>
      <c r="B58" s="445">
        <f t="shared" si="3"/>
        <v>2014</v>
      </c>
      <c r="C58" s="424">
        <v>0</v>
      </c>
      <c r="D58" s="439">
        <f t="shared" si="2"/>
        <v>0</v>
      </c>
      <c r="E58" s="424"/>
      <c r="F58" s="424">
        <v>0</v>
      </c>
      <c r="G58" s="426"/>
    </row>
    <row r="59" spans="1:7">
      <c r="A59" s="113"/>
      <c r="B59" s="445">
        <f t="shared" si="3"/>
        <v>2015</v>
      </c>
      <c r="C59" s="424">
        <v>0</v>
      </c>
      <c r="D59" s="439">
        <f t="shared" si="2"/>
        <v>0</v>
      </c>
      <c r="E59" s="424"/>
      <c r="F59" s="424">
        <v>0</v>
      </c>
      <c r="G59" s="426"/>
    </row>
    <row r="60" spans="1:7">
      <c r="A60" s="113"/>
      <c r="B60" s="445">
        <f t="shared" si="3"/>
        <v>2016</v>
      </c>
      <c r="C60" s="424">
        <v>0</v>
      </c>
      <c r="D60" s="439">
        <f t="shared" si="2"/>
        <v>0</v>
      </c>
      <c r="E60" s="424"/>
      <c r="F60" s="424">
        <v>0</v>
      </c>
      <c r="G60" s="426"/>
    </row>
    <row r="61" spans="1:7">
      <c r="A61" s="113"/>
      <c r="B61" s="445">
        <f t="shared" si="3"/>
        <v>2017</v>
      </c>
      <c r="C61" s="424">
        <v>0</v>
      </c>
      <c r="D61" s="439">
        <f t="shared" si="2"/>
        <v>0</v>
      </c>
      <c r="E61" s="424"/>
      <c r="F61" s="424">
        <v>0</v>
      </c>
      <c r="G61" s="426"/>
    </row>
    <row r="62" spans="1:7">
      <c r="A62" s="113"/>
      <c r="B62" s="445">
        <f t="shared" si="3"/>
        <v>2018</v>
      </c>
      <c r="C62" s="424">
        <v>0</v>
      </c>
      <c r="D62" s="439">
        <f t="shared" si="2"/>
        <v>0</v>
      </c>
      <c r="E62" s="424"/>
      <c r="F62" s="424">
        <v>0</v>
      </c>
      <c r="G62" s="426"/>
    </row>
    <row r="63" spans="1:7">
      <c r="A63" s="113"/>
      <c r="B63" s="445">
        <f t="shared" si="3"/>
        <v>2019</v>
      </c>
      <c r="C63" s="424">
        <v>0</v>
      </c>
      <c r="D63" s="439">
        <f t="shared" si="2"/>
        <v>0</v>
      </c>
      <c r="E63" s="424"/>
      <c r="F63" s="424">
        <v>0</v>
      </c>
      <c r="G63" s="426"/>
    </row>
    <row r="64" spans="1:7">
      <c r="A64" s="113"/>
      <c r="B64" s="445">
        <f t="shared" si="3"/>
        <v>2020</v>
      </c>
      <c r="C64" s="424">
        <v>0</v>
      </c>
      <c r="D64" s="439">
        <f t="shared" si="2"/>
        <v>0</v>
      </c>
      <c r="E64" s="424"/>
      <c r="F64" s="424">
        <v>0</v>
      </c>
      <c r="G64" s="426"/>
    </row>
    <row r="65" spans="1:7">
      <c r="A65" s="113"/>
      <c r="B65" s="446">
        <f t="shared" si="3"/>
        <v>2021</v>
      </c>
      <c r="C65" s="435">
        <v>0</v>
      </c>
      <c r="D65" s="447">
        <f t="shared" si="2"/>
        <v>0</v>
      </c>
      <c r="E65" s="435"/>
      <c r="F65" s="435">
        <v>0</v>
      </c>
      <c r="G65" s="436"/>
    </row>
    <row r="66" spans="1:7" s="114" customFormat="1">
      <c r="B66" s="443" t="s">
        <v>673</v>
      </c>
      <c r="C66" s="448">
        <f>SUM(C43:C65)</f>
        <v>0</v>
      </c>
      <c r="D66" s="427"/>
      <c r="E66" s="441" t="s">
        <v>674</v>
      </c>
      <c r="F66" s="440">
        <f>SUM(F43:F65)</f>
        <v>0</v>
      </c>
      <c r="G66" s="428"/>
    </row>
    <row r="67" spans="1:7" s="114" customFormat="1" ht="15.75" thickBot="1">
      <c r="B67" s="444" t="s">
        <v>676</v>
      </c>
      <c r="C67" s="429"/>
      <c r="D67" s="429"/>
      <c r="E67" s="442">
        <f>C66-F66</f>
        <v>0</v>
      </c>
      <c r="F67" s="430"/>
      <c r="G67" s="431"/>
    </row>
    <row r="68" spans="1:7">
      <c r="A68" s="113"/>
      <c r="B68" s="437"/>
      <c r="C68" s="433"/>
      <c r="D68" s="433"/>
      <c r="E68" s="130"/>
      <c r="F68" s="434"/>
      <c r="G68" s="113"/>
    </row>
  </sheetData>
  <sheetProtection algorithmName="SHA-512" hashValue="eNO7p6b7uxOWImI5tnuy+cpRDjJWTY4FvB2P81XQDRsYQmpG7IcaPKDCrIAG1+O6YUSNY9XdMBLu9tNqEJFKjg==" saltValue="EImq6GLMGdeeI2MAV9CuGA==" spinCount="100000" sheet="1" objects="1" scenarios="1" formatCells="0" formatColumns="0" formatRows="0" insertColumns="0" insertRows="0"/>
  <mergeCells count="1">
    <mergeCell ref="C8:G8"/>
  </mergeCells>
  <pageMargins left="0.7" right="0.7" top="0.75" bottom="0.75" header="0.3" footer="0.3"/>
  <pageSetup scale="60" fitToHeight="0" orientation="portrait" r:id="rId1"/>
  <headerFooter>
    <oddFooter>&amp;L2020 WSHFC Rehab Addendum&amp;R&amp;A, &amp;P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theme="8" tint="0.59999389629810485"/>
    <pageSetUpPr fitToPage="1"/>
  </sheetPr>
  <dimension ref="A5:I74"/>
  <sheetViews>
    <sheetView topLeftCell="A7" workbookViewId="0">
      <selection activeCell="J26" sqref="J26"/>
    </sheetView>
  </sheetViews>
  <sheetFormatPr defaultColWidth="9.140625" defaultRowHeight="15"/>
  <cols>
    <col min="1" max="1" width="1.5703125" style="134" customWidth="1"/>
    <col min="2" max="2" width="31.42578125" style="134" customWidth="1"/>
    <col min="3" max="3" width="42" style="134" customWidth="1"/>
    <col min="4" max="4" width="14.5703125" style="134" customWidth="1"/>
    <col min="5" max="5" width="11.5703125" style="134" customWidth="1"/>
    <col min="6" max="6" width="9.85546875" style="134" customWidth="1"/>
    <col min="7" max="7" width="11.7109375" style="134" customWidth="1"/>
    <col min="8" max="8" width="10" style="134" customWidth="1"/>
    <col min="9" max="9" width="15.28515625" style="134" customWidth="1"/>
    <col min="10" max="10" width="1.7109375" style="113" customWidth="1"/>
    <col min="11" max="16384" width="9.140625" style="113"/>
  </cols>
  <sheetData>
    <row r="5" spans="1:9">
      <c r="A5" s="113"/>
      <c r="B5" s="114" t="s">
        <v>279</v>
      </c>
      <c r="C5" s="671"/>
      <c r="D5" s="672"/>
      <c r="E5" s="672"/>
      <c r="F5" s="672"/>
      <c r="G5" s="673"/>
      <c r="H5" s="113"/>
      <c r="I5" s="113"/>
    </row>
    <row r="6" spans="1:9">
      <c r="A6" s="114"/>
      <c r="B6" s="113"/>
      <c r="C6" s="115"/>
      <c r="D6" s="115"/>
      <c r="E6" s="115"/>
      <c r="F6" s="115"/>
      <c r="G6" s="115"/>
      <c r="H6" s="113"/>
      <c r="I6" s="113"/>
    </row>
    <row r="7" spans="1:9">
      <c r="A7" s="114"/>
      <c r="B7" s="114" t="s">
        <v>280</v>
      </c>
      <c r="C7" s="115"/>
      <c r="D7" s="116" t="s">
        <v>281</v>
      </c>
      <c r="E7" s="115"/>
      <c r="F7" s="115"/>
      <c r="G7" s="115"/>
      <c r="H7" s="115"/>
      <c r="I7" s="113"/>
    </row>
    <row r="8" spans="1:9" ht="15.75" thickBot="1">
      <c r="A8" s="114"/>
      <c r="B8" s="113"/>
      <c r="C8" s="115"/>
      <c r="D8" s="115"/>
      <c r="E8" s="115"/>
      <c r="F8" s="115"/>
      <c r="G8" s="115"/>
      <c r="H8" s="113"/>
      <c r="I8" s="113"/>
    </row>
    <row r="9" spans="1:9" ht="45">
      <c r="A9" s="114"/>
      <c r="B9" s="117" t="s">
        <v>282</v>
      </c>
      <c r="C9" s="118" t="s">
        <v>283</v>
      </c>
      <c r="D9" s="118" t="s">
        <v>284</v>
      </c>
      <c r="E9" s="118" t="s">
        <v>285</v>
      </c>
      <c r="F9" s="118" t="s">
        <v>286</v>
      </c>
      <c r="G9" s="118" t="s">
        <v>287</v>
      </c>
      <c r="H9" s="118" t="s">
        <v>288</v>
      </c>
      <c r="I9" s="119" t="s">
        <v>289</v>
      </c>
    </row>
    <row r="10" spans="1:9">
      <c r="A10" s="114"/>
      <c r="B10" s="120" t="s">
        <v>290</v>
      </c>
      <c r="C10" s="121"/>
      <c r="D10" s="121"/>
      <c r="E10" s="121"/>
      <c r="F10" s="121"/>
      <c r="G10" s="121"/>
      <c r="H10" s="122"/>
      <c r="I10" s="123"/>
    </row>
    <row r="11" spans="1:9">
      <c r="A11" s="114"/>
      <c r="B11" s="124" t="s">
        <v>291</v>
      </c>
      <c r="C11" s="125"/>
      <c r="D11" s="126"/>
      <c r="E11" s="126"/>
      <c r="F11" s="126"/>
      <c r="G11" s="126"/>
      <c r="H11" s="127"/>
      <c r="I11" s="128">
        <v>0</v>
      </c>
    </row>
    <row r="12" spans="1:9">
      <c r="A12" s="114"/>
      <c r="B12" s="124" t="s">
        <v>292</v>
      </c>
      <c r="C12" s="125"/>
      <c r="D12" s="126"/>
      <c r="E12" s="126"/>
      <c r="F12" s="126"/>
      <c r="G12" s="126"/>
      <c r="H12" s="127"/>
      <c r="I12" s="128">
        <v>0</v>
      </c>
    </row>
    <row r="13" spans="1:9">
      <c r="A13" s="114"/>
      <c r="B13" s="124" t="s">
        <v>293</v>
      </c>
      <c r="C13" s="125"/>
      <c r="D13" s="126"/>
      <c r="E13" s="126"/>
      <c r="F13" s="126"/>
      <c r="G13" s="126"/>
      <c r="H13" s="127"/>
      <c r="I13" s="128">
        <v>0</v>
      </c>
    </row>
    <row r="14" spans="1:9">
      <c r="A14" s="114"/>
      <c r="B14" s="124" t="s">
        <v>294</v>
      </c>
      <c r="C14" s="125"/>
      <c r="D14" s="126"/>
      <c r="E14" s="126"/>
      <c r="F14" s="126"/>
      <c r="G14" s="126"/>
      <c r="H14" s="127"/>
      <c r="I14" s="128">
        <v>0</v>
      </c>
    </row>
    <row r="15" spans="1:9">
      <c r="A15" s="114"/>
      <c r="B15" s="124" t="s">
        <v>295</v>
      </c>
      <c r="C15" s="125"/>
      <c r="D15" s="126"/>
      <c r="E15" s="126"/>
      <c r="F15" s="126"/>
      <c r="G15" s="126"/>
      <c r="H15" s="127"/>
      <c r="I15" s="128">
        <v>0</v>
      </c>
    </row>
    <row r="16" spans="1:9">
      <c r="A16" s="114"/>
      <c r="B16" s="124" t="s">
        <v>296</v>
      </c>
      <c r="C16" s="125"/>
      <c r="D16" s="126"/>
      <c r="E16" s="126"/>
      <c r="F16" s="126"/>
      <c r="G16" s="126"/>
      <c r="H16" s="127"/>
      <c r="I16" s="128">
        <v>0</v>
      </c>
    </row>
    <row r="17" spans="1:9">
      <c r="A17" s="113"/>
      <c r="B17" s="124" t="s">
        <v>297</v>
      </c>
      <c r="C17" s="125"/>
      <c r="D17" s="127"/>
      <c r="E17" s="127"/>
      <c r="F17" s="127"/>
      <c r="G17" s="127"/>
      <c r="H17" s="127"/>
      <c r="I17" s="128">
        <v>0</v>
      </c>
    </row>
    <row r="18" spans="1:9">
      <c r="A18" s="113"/>
      <c r="B18" s="124" t="s">
        <v>298</v>
      </c>
      <c r="C18" s="125"/>
      <c r="D18" s="127"/>
      <c r="E18" s="127"/>
      <c r="F18" s="127"/>
      <c r="G18" s="127"/>
      <c r="H18" s="127"/>
      <c r="I18" s="128">
        <v>0</v>
      </c>
    </row>
    <row r="19" spans="1:9">
      <c r="A19" s="113"/>
      <c r="B19" s="124" t="s">
        <v>299</v>
      </c>
      <c r="C19" s="125"/>
      <c r="D19" s="127"/>
      <c r="E19" s="127"/>
      <c r="F19" s="127"/>
      <c r="G19" s="127"/>
      <c r="H19" s="127"/>
      <c r="I19" s="128">
        <v>0</v>
      </c>
    </row>
    <row r="20" spans="1:9">
      <c r="A20" s="113"/>
      <c r="B20" s="124" t="s">
        <v>300</v>
      </c>
      <c r="C20" s="125"/>
      <c r="D20" s="127"/>
      <c r="E20" s="127"/>
      <c r="F20" s="127"/>
      <c r="G20" s="127"/>
      <c r="H20" s="127"/>
      <c r="I20" s="128">
        <v>0</v>
      </c>
    </row>
    <row r="21" spans="1:9">
      <c r="A21" s="113"/>
      <c r="B21" s="124" t="s">
        <v>301</v>
      </c>
      <c r="C21" s="125"/>
      <c r="D21" s="127"/>
      <c r="E21" s="127"/>
      <c r="F21" s="127"/>
      <c r="G21" s="127"/>
      <c r="H21" s="127"/>
      <c r="I21" s="128">
        <v>0</v>
      </c>
    </row>
    <row r="22" spans="1:9">
      <c r="A22" s="113"/>
      <c r="B22" s="129"/>
      <c r="C22" s="130"/>
      <c r="D22" s="113"/>
      <c r="E22" s="113"/>
      <c r="F22" s="113"/>
      <c r="G22" s="113"/>
      <c r="H22" s="113"/>
      <c r="I22" s="131"/>
    </row>
    <row r="23" spans="1:9">
      <c r="A23" s="114"/>
      <c r="B23" s="120" t="s">
        <v>302</v>
      </c>
      <c r="C23" s="132"/>
      <c r="D23" s="121"/>
      <c r="E23" s="121"/>
      <c r="F23" s="121"/>
      <c r="G23" s="121"/>
      <c r="H23" s="122"/>
      <c r="I23" s="133"/>
    </row>
    <row r="24" spans="1:9">
      <c r="A24" s="113"/>
      <c r="B24" s="124" t="s">
        <v>303</v>
      </c>
      <c r="C24" s="125"/>
      <c r="D24" s="127"/>
      <c r="E24" s="127"/>
      <c r="F24" s="127"/>
      <c r="G24" s="127"/>
      <c r="H24" s="127"/>
      <c r="I24" s="128">
        <v>0</v>
      </c>
    </row>
    <row r="25" spans="1:9">
      <c r="A25" s="113"/>
      <c r="B25" s="124" t="s">
        <v>304</v>
      </c>
      <c r="C25" s="125"/>
      <c r="D25" s="127"/>
      <c r="E25" s="127"/>
      <c r="F25" s="127"/>
      <c r="G25" s="127"/>
      <c r="H25" s="127"/>
      <c r="I25" s="128">
        <v>0</v>
      </c>
    </row>
    <row r="26" spans="1:9">
      <c r="A26" s="113"/>
      <c r="B26" s="124" t="s">
        <v>305</v>
      </c>
      <c r="C26" s="125"/>
      <c r="D26" s="127"/>
      <c r="E26" s="127"/>
      <c r="F26" s="127"/>
      <c r="G26" s="127"/>
      <c r="H26" s="127"/>
      <c r="I26" s="128">
        <v>0</v>
      </c>
    </row>
    <row r="27" spans="1:9">
      <c r="A27" s="113"/>
      <c r="B27" s="124" t="s">
        <v>306</v>
      </c>
      <c r="C27" s="125"/>
      <c r="D27" s="127"/>
      <c r="E27" s="127"/>
      <c r="F27" s="127"/>
      <c r="G27" s="127"/>
      <c r="H27" s="127"/>
      <c r="I27" s="128">
        <v>0</v>
      </c>
    </row>
    <row r="28" spans="1:9">
      <c r="A28" s="113"/>
      <c r="B28" s="124" t="s">
        <v>307</v>
      </c>
      <c r="C28" s="125"/>
      <c r="D28" s="127"/>
      <c r="E28" s="127"/>
      <c r="F28" s="127"/>
      <c r="G28" s="127"/>
      <c r="H28" s="127"/>
      <c r="I28" s="128">
        <v>0</v>
      </c>
    </row>
    <row r="29" spans="1:9">
      <c r="A29" s="113"/>
      <c r="B29" s="124" t="s">
        <v>308</v>
      </c>
      <c r="C29" s="125"/>
      <c r="D29" s="127"/>
      <c r="E29" s="127"/>
      <c r="F29" s="127"/>
      <c r="G29" s="127"/>
      <c r="H29" s="127"/>
      <c r="I29" s="128">
        <v>0</v>
      </c>
    </row>
    <row r="30" spans="1:9">
      <c r="A30" s="113"/>
      <c r="B30" s="124" t="s">
        <v>309</v>
      </c>
      <c r="C30" s="125"/>
      <c r="D30" s="127"/>
      <c r="E30" s="127"/>
      <c r="F30" s="127"/>
      <c r="G30" s="127"/>
      <c r="H30" s="127"/>
      <c r="I30" s="128">
        <v>0</v>
      </c>
    </row>
    <row r="31" spans="1:9">
      <c r="A31" s="113"/>
      <c r="B31" s="124" t="s">
        <v>310</v>
      </c>
      <c r="C31" s="125"/>
      <c r="D31" s="127"/>
      <c r="E31" s="127"/>
      <c r="F31" s="127"/>
      <c r="G31" s="127"/>
      <c r="H31" s="127"/>
      <c r="I31" s="128">
        <v>0</v>
      </c>
    </row>
    <row r="32" spans="1:9">
      <c r="B32" s="124" t="s">
        <v>311</v>
      </c>
      <c r="C32" s="135"/>
      <c r="D32" s="136"/>
      <c r="E32" s="136"/>
      <c r="F32" s="136"/>
      <c r="G32" s="136"/>
      <c r="H32" s="136"/>
      <c r="I32" s="128">
        <v>0</v>
      </c>
    </row>
    <row r="33" spans="1:9">
      <c r="B33" s="124" t="s">
        <v>301</v>
      </c>
      <c r="C33" s="135"/>
      <c r="D33" s="136"/>
      <c r="E33" s="136"/>
      <c r="F33" s="136"/>
      <c r="G33" s="136"/>
      <c r="H33" s="136"/>
      <c r="I33" s="128">
        <v>0</v>
      </c>
    </row>
    <row r="34" spans="1:9">
      <c r="B34" s="137"/>
      <c r="C34" s="138"/>
      <c r="I34" s="139"/>
    </row>
    <row r="35" spans="1:9">
      <c r="A35" s="114"/>
      <c r="B35" s="120" t="s">
        <v>312</v>
      </c>
      <c r="C35" s="132"/>
      <c r="D35" s="121"/>
      <c r="E35" s="121"/>
      <c r="F35" s="121"/>
      <c r="G35" s="121"/>
      <c r="H35" s="122"/>
      <c r="I35" s="133"/>
    </row>
    <row r="36" spans="1:9">
      <c r="B36" s="140" t="s">
        <v>313</v>
      </c>
      <c r="C36" s="135"/>
      <c r="D36" s="136"/>
      <c r="E36" s="136"/>
      <c r="F36" s="136"/>
      <c r="G36" s="136"/>
      <c r="H36" s="136"/>
      <c r="I36" s="128">
        <v>0</v>
      </c>
    </row>
    <row r="37" spans="1:9">
      <c r="B37" s="140" t="s">
        <v>314</v>
      </c>
      <c r="C37" s="135"/>
      <c r="D37" s="136"/>
      <c r="E37" s="136"/>
      <c r="F37" s="136"/>
      <c r="G37" s="136"/>
      <c r="H37" s="136"/>
      <c r="I37" s="128">
        <v>0</v>
      </c>
    </row>
    <row r="38" spans="1:9">
      <c r="B38" s="140" t="s">
        <v>315</v>
      </c>
      <c r="C38" s="135"/>
      <c r="D38" s="136"/>
      <c r="E38" s="141"/>
      <c r="F38" s="141"/>
      <c r="G38" s="136"/>
      <c r="H38" s="136"/>
      <c r="I38" s="128">
        <v>0</v>
      </c>
    </row>
    <row r="39" spans="1:9">
      <c r="B39" s="140" t="s">
        <v>316</v>
      </c>
      <c r="C39" s="135"/>
      <c r="D39" s="136"/>
      <c r="E39" s="136"/>
      <c r="F39" s="136"/>
      <c r="G39" s="136"/>
      <c r="H39" s="136"/>
      <c r="I39" s="128">
        <v>0</v>
      </c>
    </row>
    <row r="40" spans="1:9">
      <c r="B40" s="124" t="s">
        <v>301</v>
      </c>
      <c r="C40" s="135"/>
      <c r="D40" s="136"/>
      <c r="E40" s="136"/>
      <c r="F40" s="136"/>
      <c r="G40" s="136"/>
      <c r="H40" s="136"/>
      <c r="I40" s="128">
        <v>0</v>
      </c>
    </row>
    <row r="41" spans="1:9">
      <c r="B41" s="137"/>
      <c r="C41" s="138"/>
      <c r="E41" s="142"/>
      <c r="F41" s="142"/>
      <c r="I41" s="139"/>
    </row>
    <row r="42" spans="1:9">
      <c r="A42" s="114"/>
      <c r="B42" s="120" t="s">
        <v>317</v>
      </c>
      <c r="C42" s="132"/>
      <c r="D42" s="121"/>
      <c r="E42" s="121"/>
      <c r="F42" s="121"/>
      <c r="G42" s="121"/>
      <c r="H42" s="122"/>
      <c r="I42" s="133"/>
    </row>
    <row r="43" spans="1:9">
      <c r="B43" s="140" t="s">
        <v>318</v>
      </c>
      <c r="C43" s="135"/>
      <c r="D43" s="136"/>
      <c r="E43" s="143"/>
      <c r="F43" s="143"/>
      <c r="G43" s="136"/>
      <c r="H43" s="136"/>
      <c r="I43" s="128">
        <v>0</v>
      </c>
    </row>
    <row r="44" spans="1:9">
      <c r="B44" s="140" t="s">
        <v>319</v>
      </c>
      <c r="C44" s="135"/>
      <c r="D44" s="136"/>
      <c r="E44" s="141"/>
      <c r="F44" s="141"/>
      <c r="G44" s="136"/>
      <c r="H44" s="136"/>
      <c r="I44" s="128">
        <v>0</v>
      </c>
    </row>
    <row r="45" spans="1:9">
      <c r="B45" s="140" t="s">
        <v>320</v>
      </c>
      <c r="C45" s="135"/>
      <c r="D45" s="136"/>
      <c r="E45" s="136"/>
      <c r="F45" s="136"/>
      <c r="G45" s="136"/>
      <c r="H45" s="136"/>
      <c r="I45" s="128">
        <v>0</v>
      </c>
    </row>
    <row r="46" spans="1:9">
      <c r="B46" s="140" t="s">
        <v>321</v>
      </c>
      <c r="C46" s="135"/>
      <c r="D46" s="136"/>
      <c r="E46" s="143"/>
      <c r="F46" s="143"/>
      <c r="G46" s="136"/>
      <c r="H46" s="136"/>
      <c r="I46" s="128">
        <v>0</v>
      </c>
    </row>
    <row r="47" spans="1:9">
      <c r="B47" s="140" t="s">
        <v>322</v>
      </c>
      <c r="C47" s="135"/>
      <c r="D47" s="136"/>
      <c r="E47" s="143"/>
      <c r="F47" s="143"/>
      <c r="G47" s="136"/>
      <c r="H47" s="136"/>
      <c r="I47" s="128">
        <v>0</v>
      </c>
    </row>
    <row r="48" spans="1:9">
      <c r="B48" s="140" t="s">
        <v>323</v>
      </c>
      <c r="C48" s="135"/>
      <c r="D48" s="136"/>
      <c r="E48" s="143"/>
      <c r="F48" s="143"/>
      <c r="G48" s="136"/>
      <c r="H48" s="136"/>
      <c r="I48" s="128">
        <v>0</v>
      </c>
    </row>
    <row r="49" spans="1:9">
      <c r="B49" s="124" t="s">
        <v>301</v>
      </c>
      <c r="C49" s="135"/>
      <c r="D49" s="136"/>
      <c r="E49" s="143"/>
      <c r="F49" s="143"/>
      <c r="G49" s="136"/>
      <c r="H49" s="136"/>
      <c r="I49" s="128">
        <v>0</v>
      </c>
    </row>
    <row r="50" spans="1:9">
      <c r="B50" s="129"/>
      <c r="C50" s="138"/>
      <c r="E50" s="142"/>
      <c r="F50" s="142"/>
      <c r="I50" s="139"/>
    </row>
    <row r="51" spans="1:9">
      <c r="A51" s="114"/>
      <c r="B51" s="120" t="s">
        <v>324</v>
      </c>
      <c r="C51" s="132"/>
      <c r="D51" s="121"/>
      <c r="E51" s="121"/>
      <c r="F51" s="121"/>
      <c r="G51" s="121"/>
      <c r="H51" s="122"/>
      <c r="I51" s="133"/>
    </row>
    <row r="52" spans="1:9">
      <c r="B52" s="140" t="s">
        <v>325</v>
      </c>
      <c r="C52" s="135"/>
      <c r="D52" s="136"/>
      <c r="E52" s="143"/>
      <c r="F52" s="143"/>
      <c r="G52" s="136"/>
      <c r="H52" s="136"/>
      <c r="I52" s="128">
        <v>0</v>
      </c>
    </row>
    <row r="53" spans="1:9">
      <c r="B53" s="140" t="s">
        <v>326</v>
      </c>
      <c r="C53" s="135"/>
      <c r="D53" s="136"/>
      <c r="E53" s="143"/>
      <c r="F53" s="143"/>
      <c r="G53" s="136"/>
      <c r="H53" s="136"/>
      <c r="I53" s="128">
        <v>0</v>
      </c>
    </row>
    <row r="54" spans="1:9">
      <c r="B54" s="140" t="s">
        <v>327</v>
      </c>
      <c r="C54" s="135"/>
      <c r="D54" s="136"/>
      <c r="E54" s="143"/>
      <c r="F54" s="143"/>
      <c r="G54" s="136"/>
      <c r="H54" s="136"/>
      <c r="I54" s="128">
        <v>0</v>
      </c>
    </row>
    <row r="55" spans="1:9">
      <c r="B55" s="140" t="s">
        <v>328</v>
      </c>
      <c r="C55" s="135"/>
      <c r="D55" s="136"/>
      <c r="E55" s="141"/>
      <c r="F55" s="141"/>
      <c r="G55" s="136"/>
      <c r="H55" s="136"/>
      <c r="I55" s="128">
        <v>0</v>
      </c>
    </row>
    <row r="56" spans="1:9">
      <c r="B56" s="140" t="s">
        <v>329</v>
      </c>
      <c r="C56" s="135"/>
      <c r="D56" s="136"/>
      <c r="E56" s="141"/>
      <c r="F56" s="141"/>
      <c r="G56" s="136"/>
      <c r="H56" s="136"/>
      <c r="I56" s="128">
        <v>0</v>
      </c>
    </row>
    <row r="57" spans="1:9">
      <c r="B57" s="140" t="s">
        <v>330</v>
      </c>
      <c r="C57" s="135"/>
      <c r="D57" s="136"/>
      <c r="E57" s="141"/>
      <c r="F57" s="141"/>
      <c r="G57" s="136"/>
      <c r="H57" s="136"/>
      <c r="I57" s="128">
        <v>0</v>
      </c>
    </row>
    <row r="58" spans="1:9">
      <c r="B58" s="140" t="s">
        <v>331</v>
      </c>
      <c r="C58" s="135"/>
      <c r="D58" s="136"/>
      <c r="E58" s="136"/>
      <c r="F58" s="136"/>
      <c r="G58" s="136"/>
      <c r="H58" s="136"/>
      <c r="I58" s="128">
        <v>0</v>
      </c>
    </row>
    <row r="59" spans="1:9">
      <c r="B59" s="144" t="s">
        <v>309</v>
      </c>
      <c r="C59" s="135"/>
      <c r="D59" s="136"/>
      <c r="E59" s="143"/>
      <c r="F59" s="143"/>
      <c r="G59" s="136"/>
      <c r="H59" s="136"/>
      <c r="I59" s="128">
        <v>0</v>
      </c>
    </row>
    <row r="60" spans="1:9">
      <c r="B60" s="140" t="s">
        <v>332</v>
      </c>
      <c r="C60" s="135"/>
      <c r="D60" s="136"/>
      <c r="E60" s="136"/>
      <c r="F60" s="136"/>
      <c r="G60" s="136"/>
      <c r="H60" s="136"/>
      <c r="I60" s="128">
        <v>0</v>
      </c>
    </row>
    <row r="61" spans="1:9">
      <c r="B61" s="124" t="s">
        <v>333</v>
      </c>
      <c r="C61" s="135"/>
      <c r="D61" s="136"/>
      <c r="E61" s="143"/>
      <c r="F61" s="143"/>
      <c r="G61" s="136"/>
      <c r="H61" s="136"/>
      <c r="I61" s="128">
        <v>0</v>
      </c>
    </row>
    <row r="62" spans="1:9">
      <c r="B62" s="140" t="s">
        <v>334</v>
      </c>
      <c r="C62" s="135"/>
      <c r="D62" s="136"/>
      <c r="E62" s="141"/>
      <c r="F62" s="141"/>
      <c r="G62" s="136"/>
      <c r="H62" s="136"/>
      <c r="I62" s="128">
        <v>0</v>
      </c>
    </row>
    <row r="63" spans="1:9">
      <c r="B63" s="124" t="s">
        <v>301</v>
      </c>
      <c r="C63" s="135"/>
      <c r="D63" s="136"/>
      <c r="E63" s="143"/>
      <c r="F63" s="143"/>
      <c r="G63" s="136"/>
      <c r="H63" s="136"/>
      <c r="I63" s="128">
        <v>0</v>
      </c>
    </row>
    <row r="64" spans="1:9">
      <c r="B64" s="137"/>
      <c r="C64" s="138"/>
      <c r="E64" s="142"/>
      <c r="F64" s="142"/>
      <c r="I64" s="139"/>
    </row>
    <row r="65" spans="1:9">
      <c r="A65" s="114"/>
      <c r="B65" s="120" t="s">
        <v>335</v>
      </c>
      <c r="C65" s="132"/>
      <c r="D65" s="121"/>
      <c r="E65" s="121"/>
      <c r="F65" s="121"/>
      <c r="G65" s="121"/>
      <c r="H65" s="122"/>
      <c r="I65" s="133"/>
    </row>
    <row r="66" spans="1:9">
      <c r="B66" s="140" t="s">
        <v>336</v>
      </c>
      <c r="C66" s="135"/>
      <c r="D66" s="136"/>
      <c r="E66" s="143"/>
      <c r="F66" s="143"/>
      <c r="G66" s="136"/>
      <c r="H66" s="136"/>
      <c r="I66" s="128">
        <v>0</v>
      </c>
    </row>
    <row r="67" spans="1:9">
      <c r="B67" s="140" t="s">
        <v>337</v>
      </c>
      <c r="C67" s="135"/>
      <c r="D67" s="136"/>
      <c r="E67" s="141"/>
      <c r="F67" s="141"/>
      <c r="G67" s="136"/>
      <c r="H67" s="136"/>
      <c r="I67" s="128">
        <v>0</v>
      </c>
    </row>
    <row r="68" spans="1:9">
      <c r="B68" s="124" t="s">
        <v>301</v>
      </c>
      <c r="C68" s="135"/>
      <c r="D68" s="136"/>
      <c r="E68" s="143"/>
      <c r="F68" s="143"/>
      <c r="G68" s="136"/>
      <c r="H68" s="136"/>
      <c r="I68" s="128">
        <v>0</v>
      </c>
    </row>
    <row r="69" spans="1:9">
      <c r="B69" s="137"/>
      <c r="C69" s="138"/>
      <c r="E69" s="142"/>
      <c r="F69" s="142"/>
      <c r="I69" s="139"/>
    </row>
    <row r="70" spans="1:9">
      <c r="A70" s="114"/>
      <c r="B70" s="120" t="s">
        <v>338</v>
      </c>
      <c r="C70" s="132"/>
      <c r="D70" s="121"/>
      <c r="E70" s="121"/>
      <c r="F70" s="121"/>
      <c r="G70" s="121"/>
      <c r="H70" s="122"/>
      <c r="I70" s="133"/>
    </row>
    <row r="71" spans="1:9">
      <c r="B71" s="140" t="s">
        <v>339</v>
      </c>
      <c r="C71" s="135"/>
      <c r="D71" s="136"/>
      <c r="E71" s="143"/>
      <c r="F71" s="143"/>
      <c r="G71" s="136"/>
      <c r="H71" s="136"/>
      <c r="I71" s="128">
        <v>0</v>
      </c>
    </row>
    <row r="72" spans="1:9">
      <c r="B72" s="140" t="s">
        <v>340</v>
      </c>
      <c r="C72" s="135"/>
      <c r="D72" s="136"/>
      <c r="E72" s="143"/>
      <c r="F72" s="143"/>
      <c r="G72" s="136"/>
      <c r="H72" s="136"/>
      <c r="I72" s="128">
        <v>0</v>
      </c>
    </row>
    <row r="73" spans="1:9">
      <c r="B73" s="145" t="s">
        <v>301</v>
      </c>
      <c r="C73" s="146"/>
      <c r="D73" s="147"/>
      <c r="E73" s="147"/>
      <c r="F73" s="147"/>
      <c r="G73" s="147"/>
      <c r="H73" s="147"/>
      <c r="I73" s="148">
        <v>0</v>
      </c>
    </row>
    <row r="74" spans="1:9" ht="30" customHeight="1" thickBot="1">
      <c r="B74" s="149" t="s">
        <v>341</v>
      </c>
      <c r="C74" s="150"/>
      <c r="D74" s="150"/>
      <c r="E74" s="150"/>
      <c r="F74" s="150"/>
      <c r="G74" s="150"/>
      <c r="H74" s="150"/>
      <c r="I74" s="151">
        <f>SUM(I10:I73)</f>
        <v>0</v>
      </c>
    </row>
  </sheetData>
  <sheetProtection algorithmName="SHA-512" hashValue="A1kkfesfLXMVZVi+XOa/DY4OIpk6uSKyCnaWQn/hFIdJP0RnWBZ4IXDXkwtqZNqwdlhBbednOHaiamrIMWhxww==" saltValue="WTKwk0N8Nr3Gw0eXUhG8zA==" spinCount="100000" sheet="1" objects="1" scenarios="1" formatCells="0" formatColumns="0" formatRows="0" insertColumns="0" insertRows="0"/>
  <mergeCells count="1">
    <mergeCell ref="C5:G5"/>
  </mergeCells>
  <pageMargins left="0.7" right="0.7" top="0.75" bottom="0.75" header="0.3" footer="0.3"/>
  <pageSetup scale="82" fitToHeight="0" orientation="landscape" r:id="rId1"/>
  <headerFooter>
    <oddFooter>&amp;L2020 WSHFC Rehab Addendum&amp;R&amp;A, &amp;P</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B2:EL36"/>
  <sheetViews>
    <sheetView workbookViewId="0">
      <selection activeCell="J26" sqref="J26"/>
    </sheetView>
  </sheetViews>
  <sheetFormatPr defaultColWidth="9.140625" defaultRowHeight="12.75"/>
  <cols>
    <col min="1" max="1" width="1.42578125" style="152" customWidth="1"/>
    <col min="2" max="141" width="0.7109375" style="152" customWidth="1"/>
    <col min="142" max="142" width="3.140625" style="152" hidden="1" customWidth="1"/>
    <col min="143" max="16384" width="9.140625" style="152"/>
  </cols>
  <sheetData>
    <row r="2" spans="2:141" ht="31.5" customHeight="1">
      <c r="B2" s="678" t="s">
        <v>342</v>
      </c>
      <c r="C2" s="678"/>
      <c r="D2" s="678"/>
      <c r="E2" s="678"/>
      <c r="F2" s="678"/>
      <c r="G2" s="678"/>
      <c r="H2" s="678"/>
      <c r="I2" s="678"/>
      <c r="J2" s="678"/>
      <c r="K2" s="678"/>
      <c r="L2" s="678"/>
      <c r="M2" s="678"/>
      <c r="N2" s="678"/>
      <c r="O2" s="678"/>
      <c r="P2" s="678"/>
      <c r="Q2" s="678"/>
      <c r="R2" s="678"/>
      <c r="S2" s="678"/>
      <c r="T2" s="678"/>
      <c r="U2" s="678"/>
      <c r="V2" s="678"/>
      <c r="W2" s="678"/>
      <c r="X2" s="678"/>
      <c r="Y2" s="678"/>
      <c r="Z2" s="678"/>
      <c r="AA2" s="678"/>
      <c r="AB2" s="678"/>
      <c r="AC2" s="678"/>
      <c r="AD2" s="678"/>
      <c r="AE2" s="678"/>
      <c r="AF2" s="678"/>
      <c r="AG2" s="678"/>
      <c r="AH2" s="678"/>
      <c r="AI2" s="678"/>
      <c r="AJ2" s="678"/>
      <c r="AK2" s="678"/>
      <c r="AL2" s="678"/>
      <c r="AM2" s="678"/>
      <c r="AN2" s="678"/>
      <c r="AO2" s="678"/>
      <c r="AP2" s="678"/>
      <c r="AQ2" s="678"/>
      <c r="AR2" s="678"/>
      <c r="AS2" s="678"/>
      <c r="AT2" s="678"/>
      <c r="AU2" s="678"/>
      <c r="AV2" s="678"/>
      <c r="AW2" s="678"/>
      <c r="AX2" s="678"/>
      <c r="AY2" s="678"/>
      <c r="AZ2" s="678"/>
      <c r="BA2" s="678"/>
      <c r="BB2" s="678"/>
      <c r="BC2" s="678"/>
      <c r="BD2" s="678"/>
      <c r="BE2" s="678"/>
      <c r="BF2" s="678"/>
      <c r="BG2" s="678"/>
      <c r="BH2" s="678"/>
      <c r="BI2" s="678"/>
      <c r="BJ2" s="678"/>
      <c r="BK2" s="678"/>
      <c r="BL2" s="678"/>
      <c r="BM2" s="678"/>
      <c r="BN2" s="678"/>
      <c r="BO2" s="678"/>
      <c r="BP2" s="678"/>
      <c r="BQ2" s="678"/>
      <c r="BR2" s="678"/>
      <c r="BS2" s="678"/>
      <c r="BT2" s="678"/>
      <c r="BU2" s="678"/>
      <c r="BV2" s="678"/>
      <c r="BW2" s="678"/>
      <c r="BX2" s="678"/>
      <c r="BY2" s="678"/>
      <c r="BZ2" s="678"/>
      <c r="CA2" s="678"/>
      <c r="CB2" s="678"/>
      <c r="CC2" s="678"/>
      <c r="CD2" s="678"/>
      <c r="CE2" s="678"/>
      <c r="CF2" s="678"/>
      <c r="CG2" s="678"/>
      <c r="CH2" s="678"/>
      <c r="CI2" s="678"/>
      <c r="CJ2" s="678"/>
      <c r="CK2" s="678"/>
      <c r="CL2" s="678"/>
      <c r="CM2" s="678"/>
      <c r="CN2" s="678"/>
      <c r="CO2" s="678"/>
      <c r="CP2" s="678"/>
      <c r="CQ2" s="678"/>
      <c r="CR2" s="678"/>
      <c r="CS2" s="678"/>
      <c r="CT2" s="678"/>
      <c r="CU2" s="678"/>
      <c r="CV2" s="678"/>
      <c r="CW2" s="678"/>
      <c r="CX2" s="678"/>
      <c r="CY2" s="678"/>
      <c r="CZ2" s="678"/>
      <c r="DA2" s="678"/>
      <c r="DB2" s="678"/>
      <c r="DC2" s="678"/>
      <c r="DD2" s="678"/>
      <c r="DE2" s="678"/>
      <c r="DF2" s="678"/>
      <c r="DG2" s="678"/>
      <c r="DH2" s="678"/>
      <c r="DI2" s="678"/>
      <c r="DJ2" s="678"/>
      <c r="DK2" s="678"/>
      <c r="DL2" s="678"/>
      <c r="DM2" s="678"/>
      <c r="DN2" s="678"/>
      <c r="DO2" s="678"/>
      <c r="DP2" s="678"/>
      <c r="DQ2" s="678"/>
      <c r="DR2" s="678"/>
      <c r="DS2" s="678"/>
      <c r="DT2" s="678"/>
      <c r="DU2" s="678"/>
      <c r="DV2" s="678"/>
      <c r="DW2" s="678"/>
      <c r="DX2" s="678"/>
      <c r="DY2" s="678"/>
      <c r="DZ2" s="678"/>
      <c r="EA2" s="678"/>
      <c r="EB2" s="678"/>
      <c r="EC2" s="678"/>
      <c r="ED2" s="678"/>
      <c r="EE2" s="678"/>
      <c r="EF2" s="678"/>
      <c r="EG2" s="678"/>
      <c r="EH2" s="678"/>
      <c r="EI2" s="678"/>
      <c r="EJ2" s="678"/>
      <c r="EK2" s="678"/>
    </row>
    <row r="3" spans="2:141">
      <c r="B3" s="679"/>
      <c r="C3" s="679"/>
      <c r="D3" s="679"/>
      <c r="E3" s="679"/>
      <c r="F3" s="679"/>
      <c r="G3" s="679"/>
      <c r="H3" s="679"/>
      <c r="I3" s="679"/>
      <c r="J3" s="679"/>
      <c r="K3" s="679"/>
      <c r="L3" s="679"/>
      <c r="M3" s="679"/>
      <c r="N3" s="679"/>
      <c r="O3" s="679"/>
      <c r="P3" s="679"/>
      <c r="Q3" s="679"/>
      <c r="R3" s="679"/>
      <c r="S3" s="679"/>
      <c r="T3" s="679"/>
      <c r="U3" s="679"/>
      <c r="V3" s="679"/>
      <c r="W3" s="679"/>
      <c r="X3" s="679"/>
      <c r="Y3" s="679"/>
      <c r="Z3" s="679"/>
      <c r="AA3" s="679"/>
      <c r="AB3" s="679"/>
      <c r="AC3" s="679"/>
      <c r="AD3" s="679"/>
      <c r="AE3" s="679"/>
      <c r="AF3" s="679"/>
      <c r="AG3" s="679"/>
      <c r="AH3" s="679"/>
      <c r="AI3" s="679"/>
      <c r="AJ3" s="679"/>
      <c r="AK3" s="679"/>
      <c r="AL3" s="679"/>
      <c r="AM3" s="679"/>
      <c r="AN3" s="679"/>
      <c r="AO3" s="679"/>
      <c r="AP3" s="679"/>
      <c r="AQ3" s="679"/>
      <c r="AR3" s="679"/>
      <c r="AS3" s="679"/>
      <c r="AT3" s="679"/>
      <c r="AU3" s="679"/>
      <c r="AV3" s="679"/>
      <c r="AW3" s="679"/>
      <c r="AX3" s="679"/>
      <c r="AY3" s="679"/>
      <c r="AZ3" s="679"/>
      <c r="BA3" s="679"/>
      <c r="BB3" s="679"/>
      <c r="BC3" s="679"/>
      <c r="BD3" s="679"/>
      <c r="BE3" s="679"/>
      <c r="BF3" s="679"/>
      <c r="BG3" s="679"/>
      <c r="BH3" s="679"/>
      <c r="BI3" s="679"/>
      <c r="BJ3" s="679"/>
      <c r="BK3" s="679"/>
      <c r="BL3" s="679"/>
      <c r="BM3" s="679"/>
      <c r="BN3" s="679"/>
      <c r="BO3" s="679"/>
      <c r="BP3" s="679"/>
      <c r="BQ3" s="679"/>
      <c r="BR3" s="679"/>
      <c r="BS3" s="679"/>
      <c r="BT3" s="679"/>
      <c r="BU3" s="679"/>
      <c r="BV3" s="679"/>
      <c r="BW3" s="679"/>
      <c r="BX3" s="679"/>
      <c r="BY3" s="679"/>
      <c r="BZ3" s="679"/>
      <c r="CA3" s="679"/>
      <c r="CB3" s="679"/>
      <c r="CC3" s="679"/>
      <c r="CD3" s="679"/>
      <c r="CE3" s="679"/>
      <c r="CF3" s="679"/>
      <c r="CG3" s="679"/>
      <c r="CH3" s="679"/>
      <c r="CI3" s="679"/>
      <c r="CJ3" s="679"/>
      <c r="CK3" s="679"/>
      <c r="CL3" s="679"/>
      <c r="CM3" s="679"/>
      <c r="CN3" s="679"/>
      <c r="CO3" s="679"/>
      <c r="CP3" s="679"/>
      <c r="CQ3" s="679"/>
      <c r="CR3" s="679"/>
      <c r="CS3" s="679"/>
      <c r="CT3" s="679"/>
      <c r="CU3" s="679"/>
      <c r="CV3" s="679"/>
      <c r="CW3" s="679"/>
      <c r="CX3" s="679"/>
      <c r="CY3" s="679"/>
      <c r="CZ3" s="679"/>
      <c r="DA3" s="679"/>
      <c r="DB3" s="679"/>
      <c r="DC3" s="679"/>
      <c r="DD3" s="679"/>
      <c r="DE3" s="679"/>
      <c r="DF3" s="679"/>
      <c r="DG3" s="679"/>
      <c r="DH3" s="679"/>
      <c r="DI3" s="679"/>
      <c r="DJ3" s="679"/>
      <c r="DK3" s="679"/>
      <c r="DL3" s="679"/>
      <c r="DM3" s="679"/>
      <c r="DN3" s="679"/>
      <c r="DO3" s="679"/>
      <c r="DP3" s="679"/>
      <c r="DQ3" s="679"/>
      <c r="DR3" s="679"/>
      <c r="DS3" s="679"/>
      <c r="DT3" s="679"/>
      <c r="DU3" s="679"/>
      <c r="DV3" s="679"/>
      <c r="DW3" s="679"/>
      <c r="DX3" s="679"/>
      <c r="DY3" s="679"/>
      <c r="DZ3" s="679"/>
      <c r="EA3" s="679"/>
      <c r="EB3" s="679"/>
      <c r="EC3" s="679"/>
      <c r="ED3" s="679"/>
      <c r="EE3" s="679"/>
      <c r="EF3" s="679"/>
      <c r="EG3" s="679"/>
      <c r="EH3" s="679"/>
      <c r="EI3" s="679"/>
      <c r="EJ3" s="679"/>
      <c r="EK3" s="679"/>
    </row>
    <row r="4" spans="2:141" s="153" customFormat="1" ht="12"/>
    <row r="5" spans="2:141" s="153" customFormat="1" ht="12">
      <c r="B5" s="154" t="s">
        <v>343</v>
      </c>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c r="BM5" s="155"/>
      <c r="BN5" s="155"/>
      <c r="BO5" s="155"/>
      <c r="BP5" s="155"/>
      <c r="BQ5" s="155"/>
      <c r="BR5" s="155"/>
      <c r="BS5" s="155"/>
      <c r="BT5" s="155"/>
      <c r="BU5" s="155"/>
      <c r="BV5" s="155"/>
      <c r="BW5" s="155"/>
      <c r="BX5" s="155"/>
      <c r="BY5" s="155"/>
      <c r="BZ5" s="155"/>
      <c r="CA5" s="155"/>
      <c r="CB5" s="155"/>
      <c r="CC5" s="155"/>
      <c r="CD5" s="155"/>
      <c r="CE5" s="155"/>
      <c r="CF5" s="155"/>
      <c r="CG5" s="155"/>
      <c r="CH5" s="155"/>
      <c r="CI5" s="155"/>
      <c r="CJ5" s="155"/>
      <c r="CK5" s="155"/>
      <c r="CL5" s="155"/>
      <c r="CM5" s="155"/>
      <c r="CN5" s="155"/>
      <c r="CO5" s="155"/>
      <c r="CP5" s="155"/>
      <c r="CQ5" s="155"/>
      <c r="CR5" s="155"/>
      <c r="CS5" s="155"/>
      <c r="CT5" s="155"/>
      <c r="CU5" s="155"/>
      <c r="CV5" s="155"/>
      <c r="CW5" s="155"/>
      <c r="CX5" s="155"/>
      <c r="CY5" s="155"/>
      <c r="CZ5" s="155"/>
      <c r="DA5" s="155"/>
      <c r="DB5" s="155"/>
      <c r="DC5" s="155"/>
      <c r="DD5" s="155"/>
      <c r="DE5" s="155"/>
      <c r="DF5" s="155"/>
      <c r="DG5" s="155"/>
      <c r="DH5" s="155"/>
      <c r="DI5" s="155"/>
      <c r="DJ5" s="155"/>
      <c r="DK5" s="155"/>
      <c r="DL5" s="155"/>
      <c r="DM5" s="155"/>
      <c r="DN5" s="155"/>
      <c r="DO5" s="155"/>
      <c r="DP5" s="155"/>
      <c r="DQ5" s="155"/>
      <c r="DR5" s="155"/>
      <c r="DS5" s="155"/>
      <c r="DT5" s="155"/>
      <c r="DU5" s="155"/>
      <c r="DV5" s="155"/>
      <c r="DW5" s="155"/>
      <c r="DX5" s="155"/>
      <c r="DY5" s="155"/>
      <c r="DZ5" s="155"/>
      <c r="EA5" s="155"/>
      <c r="EB5" s="155"/>
      <c r="EC5" s="155"/>
      <c r="ED5" s="155"/>
      <c r="EE5" s="155"/>
      <c r="EF5" s="155"/>
      <c r="EG5" s="155"/>
      <c r="EH5" s="155"/>
      <c r="EI5" s="155"/>
      <c r="EJ5" s="155"/>
      <c r="EK5" s="155"/>
    </row>
    <row r="6" spans="2:141" s="153" customFormat="1" ht="24" customHeight="1">
      <c r="B6" s="676" t="s">
        <v>344</v>
      </c>
      <c r="C6" s="676"/>
      <c r="D6" s="676"/>
      <c r="E6" s="676"/>
      <c r="F6" s="676"/>
      <c r="G6" s="676"/>
      <c r="H6" s="676"/>
      <c r="I6" s="676"/>
      <c r="J6" s="676"/>
      <c r="K6" s="676"/>
      <c r="L6" s="676"/>
      <c r="M6" s="676"/>
      <c r="N6" s="676"/>
      <c r="O6" s="676"/>
      <c r="P6" s="676"/>
      <c r="Q6" s="676"/>
      <c r="R6" s="676"/>
      <c r="S6" s="676"/>
      <c r="T6" s="676"/>
      <c r="U6" s="676"/>
      <c r="V6" s="676"/>
      <c r="W6" s="676"/>
      <c r="X6" s="676"/>
      <c r="Y6" s="676"/>
      <c r="Z6" s="676"/>
      <c r="AA6" s="676"/>
      <c r="AB6" s="676"/>
      <c r="AC6" s="676"/>
      <c r="AD6" s="676"/>
      <c r="AE6" s="676"/>
      <c r="AF6" s="676"/>
      <c r="AG6" s="676"/>
      <c r="AH6" s="676"/>
      <c r="AI6" s="676"/>
      <c r="AJ6" s="676"/>
      <c r="AK6" s="676"/>
      <c r="AL6" s="676"/>
      <c r="AM6" s="676"/>
      <c r="AN6" s="676"/>
      <c r="AO6" s="676"/>
      <c r="AP6" s="676"/>
      <c r="AQ6" s="676"/>
      <c r="AR6" s="676"/>
      <c r="AS6" s="676"/>
      <c r="AT6" s="676"/>
      <c r="AU6" s="676"/>
      <c r="AV6" s="676"/>
      <c r="AW6" s="676"/>
      <c r="AX6" s="676"/>
      <c r="AY6" s="676"/>
      <c r="AZ6" s="676"/>
      <c r="BA6" s="676"/>
      <c r="BB6" s="676"/>
      <c r="BC6" s="676"/>
      <c r="BD6" s="676"/>
      <c r="BE6" s="676"/>
      <c r="BF6" s="676"/>
      <c r="BG6" s="676"/>
      <c r="BH6" s="676"/>
      <c r="BI6" s="676"/>
      <c r="BJ6" s="676"/>
      <c r="BK6" s="676"/>
      <c r="BL6" s="676"/>
      <c r="BM6" s="676"/>
      <c r="BN6" s="676"/>
      <c r="BO6" s="676"/>
      <c r="BP6" s="676"/>
      <c r="BQ6" s="676"/>
      <c r="BR6" s="676"/>
      <c r="BS6" s="676"/>
      <c r="BT6" s="676"/>
      <c r="BU6" s="676"/>
      <c r="BV6" s="676"/>
      <c r="BW6" s="676"/>
      <c r="BX6" s="676"/>
      <c r="BY6" s="676"/>
      <c r="BZ6" s="676"/>
      <c r="CA6" s="676"/>
      <c r="CB6" s="676"/>
      <c r="CC6" s="676"/>
      <c r="CD6" s="676"/>
      <c r="CE6" s="676"/>
      <c r="CF6" s="676"/>
      <c r="CG6" s="676"/>
      <c r="CH6" s="676"/>
      <c r="CI6" s="676"/>
      <c r="CJ6" s="676"/>
      <c r="CK6" s="676"/>
      <c r="CL6" s="676"/>
      <c r="CM6" s="676"/>
      <c r="CN6" s="676"/>
      <c r="CO6" s="676"/>
      <c r="CP6" s="676"/>
      <c r="CQ6" s="676"/>
      <c r="CR6" s="676"/>
      <c r="CS6" s="676"/>
      <c r="CT6" s="676"/>
      <c r="CU6" s="676"/>
      <c r="CV6" s="676"/>
      <c r="CW6" s="676"/>
      <c r="CX6" s="676"/>
      <c r="CY6" s="676"/>
      <c r="CZ6" s="676"/>
      <c r="DA6" s="676"/>
      <c r="DB6" s="676"/>
      <c r="DC6" s="676"/>
      <c r="DD6" s="676"/>
      <c r="DE6" s="676"/>
      <c r="DF6" s="676"/>
      <c r="DG6" s="676"/>
      <c r="DH6" s="676"/>
      <c r="DI6" s="676"/>
      <c r="DJ6" s="676"/>
      <c r="DK6" s="676"/>
      <c r="DL6" s="676"/>
      <c r="DM6" s="676"/>
      <c r="DN6" s="676"/>
      <c r="DO6" s="676"/>
      <c r="DP6" s="676"/>
      <c r="DQ6" s="676"/>
      <c r="DR6" s="676"/>
      <c r="DS6" s="676"/>
      <c r="DT6" s="676"/>
      <c r="DU6" s="676"/>
      <c r="DV6" s="676"/>
      <c r="DW6" s="676"/>
      <c r="DX6" s="676"/>
      <c r="DY6" s="676"/>
      <c r="DZ6" s="676"/>
      <c r="EA6" s="676"/>
      <c r="EB6" s="676"/>
      <c r="EC6" s="676"/>
      <c r="ED6" s="676"/>
      <c r="EE6" s="676"/>
      <c r="EF6" s="676"/>
      <c r="EG6" s="676"/>
      <c r="EH6" s="676"/>
      <c r="EI6" s="676"/>
      <c r="EJ6" s="676"/>
      <c r="EK6" s="676"/>
    </row>
    <row r="7" spans="2:141" s="153" customFormat="1" ht="12"/>
    <row r="8" spans="2:141" s="153" customFormat="1" ht="12"/>
    <row r="9" spans="2:141" s="153" customFormat="1" ht="12">
      <c r="B9" s="154" t="s">
        <v>345</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5"/>
      <c r="CN9" s="155"/>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5"/>
      <c r="EG9" s="155"/>
      <c r="EH9" s="155"/>
      <c r="EI9" s="155"/>
      <c r="EJ9" s="155"/>
      <c r="EK9" s="155"/>
    </row>
    <row r="10" spans="2:141" s="153" customFormat="1" ht="24" customHeight="1">
      <c r="B10" s="676" t="s">
        <v>346</v>
      </c>
      <c r="C10" s="676"/>
      <c r="D10" s="676"/>
      <c r="E10" s="676"/>
      <c r="F10" s="676"/>
      <c r="G10" s="676"/>
      <c r="H10" s="676"/>
      <c r="I10" s="676"/>
      <c r="J10" s="676"/>
      <c r="K10" s="676"/>
      <c r="L10" s="676"/>
      <c r="M10" s="676"/>
      <c r="N10" s="676"/>
      <c r="O10" s="676"/>
      <c r="P10" s="676"/>
      <c r="Q10" s="676"/>
      <c r="R10" s="676"/>
      <c r="S10" s="676"/>
      <c r="T10" s="676"/>
      <c r="U10" s="676"/>
      <c r="V10" s="676"/>
      <c r="W10" s="676"/>
      <c r="X10" s="676"/>
      <c r="Y10" s="676"/>
      <c r="Z10" s="676"/>
      <c r="AA10" s="676"/>
      <c r="AB10" s="676"/>
      <c r="AC10" s="676"/>
      <c r="AD10" s="676"/>
      <c r="AE10" s="676"/>
      <c r="AF10" s="676"/>
      <c r="AG10" s="676"/>
      <c r="AH10" s="676"/>
      <c r="AI10" s="676"/>
      <c r="AJ10" s="676"/>
      <c r="AK10" s="676"/>
      <c r="AL10" s="676"/>
      <c r="AM10" s="676"/>
      <c r="AN10" s="676"/>
      <c r="AO10" s="676"/>
      <c r="AP10" s="676"/>
      <c r="AQ10" s="676"/>
      <c r="AR10" s="676"/>
      <c r="AS10" s="676"/>
      <c r="AT10" s="676"/>
      <c r="AU10" s="676"/>
      <c r="AV10" s="676"/>
      <c r="AW10" s="676"/>
      <c r="AX10" s="676"/>
      <c r="AY10" s="676"/>
      <c r="AZ10" s="676"/>
      <c r="BA10" s="676"/>
      <c r="BB10" s="676"/>
      <c r="BC10" s="676"/>
      <c r="BD10" s="676"/>
      <c r="BE10" s="676"/>
      <c r="BF10" s="676"/>
      <c r="BG10" s="676"/>
      <c r="BH10" s="676"/>
      <c r="BI10" s="676"/>
      <c r="BJ10" s="676"/>
      <c r="BK10" s="676"/>
      <c r="BL10" s="676"/>
      <c r="BM10" s="676"/>
      <c r="BN10" s="676"/>
      <c r="BO10" s="676"/>
      <c r="BP10" s="676"/>
      <c r="BQ10" s="676"/>
      <c r="BR10" s="676"/>
      <c r="BS10" s="676"/>
      <c r="BT10" s="676"/>
      <c r="BU10" s="676"/>
      <c r="BV10" s="676"/>
      <c r="BW10" s="676"/>
      <c r="BX10" s="676"/>
      <c r="BY10" s="676"/>
      <c r="BZ10" s="676"/>
      <c r="CA10" s="676"/>
      <c r="CB10" s="676"/>
      <c r="CC10" s="676"/>
      <c r="CD10" s="676"/>
      <c r="CE10" s="676"/>
      <c r="CF10" s="676"/>
      <c r="CG10" s="676"/>
      <c r="CH10" s="676"/>
      <c r="CI10" s="676"/>
      <c r="CJ10" s="676"/>
      <c r="CK10" s="676"/>
      <c r="CL10" s="676"/>
      <c r="CM10" s="676"/>
      <c r="CN10" s="676"/>
      <c r="CO10" s="676"/>
      <c r="CP10" s="676"/>
      <c r="CQ10" s="676"/>
      <c r="CR10" s="676"/>
      <c r="CS10" s="676"/>
      <c r="CT10" s="676"/>
      <c r="CU10" s="676"/>
      <c r="CV10" s="676"/>
      <c r="CW10" s="676"/>
      <c r="CX10" s="676"/>
      <c r="CY10" s="676"/>
      <c r="CZ10" s="676"/>
      <c r="DA10" s="676"/>
      <c r="DB10" s="676"/>
      <c r="DC10" s="676"/>
      <c r="DD10" s="676"/>
      <c r="DE10" s="676"/>
      <c r="DF10" s="676"/>
      <c r="DG10" s="676"/>
      <c r="DH10" s="676"/>
      <c r="DI10" s="676"/>
      <c r="DJ10" s="676"/>
      <c r="DK10" s="676"/>
      <c r="DL10" s="676"/>
      <c r="DM10" s="676"/>
      <c r="DN10" s="676"/>
      <c r="DO10" s="676"/>
      <c r="DP10" s="676"/>
      <c r="DQ10" s="676"/>
      <c r="DR10" s="676"/>
      <c r="DS10" s="676"/>
      <c r="DT10" s="676"/>
      <c r="DU10" s="676"/>
      <c r="DV10" s="676"/>
      <c r="DW10" s="676"/>
      <c r="DX10" s="676"/>
      <c r="DY10" s="676"/>
      <c r="DZ10" s="676"/>
      <c r="EA10" s="676"/>
      <c r="EB10" s="676"/>
      <c r="EC10" s="676"/>
      <c r="ED10" s="676"/>
      <c r="EE10" s="676"/>
      <c r="EF10" s="676"/>
      <c r="EG10" s="676"/>
      <c r="EH10" s="676"/>
      <c r="EI10" s="676"/>
      <c r="EJ10" s="676"/>
      <c r="EK10" s="676"/>
    </row>
    <row r="11" spans="2:141" s="153" customFormat="1" ht="12"/>
    <row r="12" spans="2:141" s="153" customFormat="1" ht="12">
      <c r="G12" s="156" t="s">
        <v>347</v>
      </c>
    </row>
    <row r="13" spans="2:141" s="153" customFormat="1" ht="12" customHeight="1">
      <c r="G13" s="674" t="s">
        <v>348</v>
      </c>
      <c r="H13" s="674"/>
      <c r="I13" s="674"/>
      <c r="J13" s="674"/>
      <c r="K13" s="674"/>
      <c r="L13" s="674"/>
      <c r="M13" s="674"/>
      <c r="N13" s="674"/>
      <c r="O13" s="674"/>
      <c r="P13" s="674"/>
      <c r="Q13" s="674"/>
      <c r="R13" s="674"/>
      <c r="S13" s="674"/>
      <c r="T13" s="674"/>
      <c r="U13" s="674"/>
      <c r="V13" s="674"/>
      <c r="W13" s="674"/>
      <c r="X13" s="674"/>
      <c r="Y13" s="674"/>
      <c r="Z13" s="674"/>
      <c r="AA13" s="674"/>
      <c r="AB13" s="674"/>
      <c r="AC13" s="674"/>
      <c r="AD13" s="674"/>
      <c r="AE13" s="674"/>
      <c r="AF13" s="674"/>
      <c r="AG13" s="674"/>
      <c r="AH13" s="674"/>
      <c r="AI13" s="674"/>
      <c r="AJ13" s="674"/>
      <c r="AK13" s="674"/>
      <c r="AL13" s="674"/>
      <c r="AM13" s="674"/>
      <c r="AN13" s="674"/>
      <c r="AO13" s="674"/>
      <c r="AP13" s="674"/>
      <c r="AQ13" s="674"/>
      <c r="AR13" s="674"/>
      <c r="AS13" s="674"/>
      <c r="AT13" s="674"/>
      <c r="AU13" s="674"/>
      <c r="AV13" s="674"/>
      <c r="AW13" s="674"/>
      <c r="AX13" s="674"/>
      <c r="AY13" s="674"/>
      <c r="AZ13" s="674"/>
      <c r="BA13" s="674"/>
      <c r="BB13" s="674"/>
      <c r="BC13" s="674"/>
      <c r="BD13" s="674"/>
      <c r="BE13" s="674"/>
      <c r="BF13" s="674"/>
      <c r="BG13" s="674"/>
      <c r="BH13" s="674"/>
      <c r="BI13" s="674"/>
      <c r="BJ13" s="674"/>
      <c r="BK13" s="674"/>
      <c r="BL13" s="674"/>
      <c r="BM13" s="674"/>
      <c r="BN13" s="674"/>
      <c r="BO13" s="674"/>
      <c r="BP13" s="674"/>
      <c r="BQ13" s="674"/>
      <c r="BR13" s="674"/>
      <c r="BS13" s="674"/>
      <c r="BT13" s="674"/>
      <c r="BU13" s="674"/>
      <c r="BV13" s="674"/>
      <c r="BW13" s="674"/>
      <c r="BX13" s="674"/>
      <c r="BY13" s="674"/>
      <c r="BZ13" s="674"/>
      <c r="CA13" s="674"/>
      <c r="CB13" s="674"/>
      <c r="CC13" s="674"/>
      <c r="CD13" s="674"/>
      <c r="CE13" s="674"/>
      <c r="CF13" s="674"/>
      <c r="CG13" s="674"/>
      <c r="CH13" s="674"/>
      <c r="CI13" s="674"/>
      <c r="CJ13" s="674"/>
      <c r="CK13" s="674"/>
      <c r="CL13" s="674"/>
      <c r="CM13" s="674"/>
      <c r="CN13" s="674"/>
      <c r="CO13" s="674"/>
      <c r="CP13" s="674"/>
      <c r="CQ13" s="674"/>
      <c r="CR13" s="674"/>
      <c r="CS13" s="674"/>
      <c r="CT13" s="674"/>
      <c r="CU13" s="674"/>
      <c r="CV13" s="674"/>
      <c r="CW13" s="674"/>
      <c r="CX13" s="674"/>
      <c r="CY13" s="674"/>
      <c r="CZ13" s="674"/>
      <c r="DA13" s="674"/>
      <c r="DB13" s="674"/>
      <c r="DC13" s="674"/>
      <c r="DD13" s="674"/>
      <c r="DE13" s="674"/>
      <c r="DF13" s="674"/>
      <c r="DG13" s="674"/>
      <c r="DH13" s="674"/>
      <c r="DI13" s="674"/>
      <c r="DJ13" s="674"/>
      <c r="DK13" s="674"/>
      <c r="DL13" s="674"/>
      <c r="DM13" s="674"/>
      <c r="DN13" s="674"/>
      <c r="DO13" s="674"/>
      <c r="DP13" s="674"/>
      <c r="DQ13" s="674"/>
      <c r="DR13" s="674"/>
      <c r="DS13" s="674"/>
      <c r="DT13" s="674"/>
      <c r="DU13" s="674"/>
      <c r="DV13" s="674"/>
      <c r="DW13" s="674"/>
      <c r="DX13" s="674"/>
      <c r="DY13" s="674"/>
      <c r="DZ13" s="674"/>
      <c r="EA13" s="674"/>
      <c r="EB13" s="674"/>
      <c r="EC13" s="674"/>
      <c r="ED13" s="674"/>
      <c r="EE13" s="674"/>
      <c r="EF13" s="674"/>
      <c r="EG13" s="674"/>
      <c r="EH13" s="674"/>
      <c r="EI13" s="674"/>
      <c r="EJ13" s="674"/>
      <c r="EK13" s="674"/>
    </row>
    <row r="14" spans="2:141" s="153" customFormat="1" ht="24" customHeight="1">
      <c r="L14" s="675" t="s">
        <v>349</v>
      </c>
      <c r="M14" s="675"/>
      <c r="O14" s="674" t="s">
        <v>350</v>
      </c>
      <c r="P14" s="674"/>
      <c r="Q14" s="674"/>
      <c r="R14" s="674"/>
      <c r="S14" s="674"/>
      <c r="T14" s="674"/>
      <c r="U14" s="674"/>
      <c r="V14" s="674"/>
      <c r="W14" s="674"/>
      <c r="X14" s="674"/>
      <c r="Y14" s="674"/>
      <c r="Z14" s="674"/>
      <c r="AA14" s="674"/>
      <c r="AB14" s="674"/>
      <c r="AC14" s="674"/>
      <c r="AD14" s="674"/>
      <c r="AE14" s="674"/>
      <c r="AF14" s="674"/>
      <c r="AG14" s="674"/>
      <c r="AH14" s="674"/>
      <c r="AI14" s="674"/>
      <c r="AJ14" s="674"/>
      <c r="AK14" s="674"/>
      <c r="AL14" s="674"/>
      <c r="AM14" s="674"/>
      <c r="AN14" s="674"/>
      <c r="AO14" s="674"/>
      <c r="AP14" s="674"/>
      <c r="AQ14" s="674"/>
      <c r="AR14" s="674"/>
      <c r="AS14" s="674"/>
      <c r="AT14" s="674"/>
      <c r="AU14" s="674"/>
      <c r="AV14" s="674"/>
      <c r="AW14" s="674"/>
      <c r="AX14" s="674"/>
      <c r="AY14" s="674"/>
      <c r="AZ14" s="674"/>
      <c r="BA14" s="674"/>
      <c r="BB14" s="674"/>
      <c r="BC14" s="674"/>
      <c r="BD14" s="674"/>
      <c r="BE14" s="674"/>
      <c r="BF14" s="674"/>
      <c r="BG14" s="674"/>
      <c r="BH14" s="674"/>
      <c r="BI14" s="674"/>
      <c r="BJ14" s="674"/>
      <c r="BK14" s="674"/>
      <c r="BL14" s="674"/>
      <c r="BM14" s="674"/>
      <c r="BN14" s="674"/>
      <c r="BO14" s="674"/>
      <c r="BP14" s="674"/>
      <c r="BQ14" s="674"/>
      <c r="BR14" s="674"/>
      <c r="BS14" s="674"/>
      <c r="BT14" s="674"/>
      <c r="BU14" s="674"/>
      <c r="BV14" s="674"/>
      <c r="BW14" s="674"/>
      <c r="BX14" s="674"/>
      <c r="BY14" s="674"/>
      <c r="BZ14" s="674"/>
      <c r="CA14" s="674"/>
      <c r="CB14" s="674"/>
      <c r="CC14" s="674"/>
      <c r="CD14" s="674"/>
      <c r="CE14" s="674"/>
      <c r="CF14" s="674"/>
      <c r="CG14" s="674"/>
      <c r="CH14" s="674"/>
      <c r="CI14" s="674"/>
      <c r="CJ14" s="674"/>
      <c r="CK14" s="674"/>
      <c r="CL14" s="674"/>
      <c r="CM14" s="674"/>
      <c r="CN14" s="674"/>
      <c r="CO14" s="674"/>
      <c r="CP14" s="674"/>
      <c r="CQ14" s="674"/>
      <c r="CR14" s="674"/>
      <c r="CS14" s="674"/>
      <c r="CT14" s="674"/>
      <c r="CU14" s="674"/>
      <c r="CV14" s="674"/>
      <c r="CW14" s="674"/>
      <c r="CX14" s="674"/>
      <c r="CY14" s="674"/>
      <c r="CZ14" s="674"/>
      <c r="DA14" s="674"/>
      <c r="DB14" s="674"/>
      <c r="DC14" s="674"/>
      <c r="DD14" s="674"/>
      <c r="DE14" s="674"/>
      <c r="DF14" s="674"/>
      <c r="DG14" s="674"/>
      <c r="DH14" s="674"/>
      <c r="DI14" s="674"/>
      <c r="DJ14" s="674"/>
      <c r="DK14" s="674"/>
      <c r="DL14" s="674"/>
      <c r="DM14" s="674"/>
      <c r="DN14" s="674"/>
      <c r="DO14" s="674"/>
      <c r="DP14" s="674"/>
      <c r="DQ14" s="674"/>
      <c r="DR14" s="674"/>
      <c r="DS14" s="674"/>
      <c r="DT14" s="674"/>
      <c r="DU14" s="674"/>
      <c r="DV14" s="674"/>
      <c r="DW14" s="674"/>
      <c r="DX14" s="674"/>
      <c r="DY14" s="674"/>
      <c r="DZ14" s="674"/>
      <c r="EA14" s="674"/>
      <c r="EB14" s="674"/>
      <c r="EC14" s="674"/>
      <c r="ED14" s="674"/>
      <c r="EE14" s="674"/>
      <c r="EF14" s="674"/>
      <c r="EG14" s="674"/>
      <c r="EH14" s="674"/>
      <c r="EI14" s="674"/>
      <c r="EJ14" s="674"/>
      <c r="EK14" s="674"/>
    </row>
    <row r="15" spans="2:141" s="153" customFormat="1" ht="36" customHeight="1">
      <c r="L15" s="675" t="s">
        <v>349</v>
      </c>
      <c r="M15" s="675"/>
      <c r="O15" s="677" t="s">
        <v>351</v>
      </c>
      <c r="P15" s="677"/>
      <c r="Q15" s="677"/>
      <c r="R15" s="677"/>
      <c r="S15" s="677"/>
      <c r="T15" s="677"/>
      <c r="U15" s="677"/>
      <c r="V15" s="677"/>
      <c r="W15" s="677"/>
      <c r="X15" s="677"/>
      <c r="Y15" s="677"/>
      <c r="Z15" s="677"/>
      <c r="AA15" s="677"/>
      <c r="AB15" s="677"/>
      <c r="AC15" s="677"/>
      <c r="AD15" s="677"/>
      <c r="AE15" s="677"/>
      <c r="AF15" s="677"/>
      <c r="AG15" s="677"/>
      <c r="AH15" s="677"/>
      <c r="AI15" s="677"/>
      <c r="AJ15" s="677"/>
      <c r="AK15" s="677"/>
      <c r="AL15" s="677"/>
      <c r="AM15" s="677"/>
      <c r="AN15" s="677"/>
      <c r="AO15" s="677"/>
      <c r="AP15" s="677"/>
      <c r="AQ15" s="677"/>
      <c r="AR15" s="677"/>
      <c r="AS15" s="677"/>
      <c r="AT15" s="677"/>
      <c r="AU15" s="677"/>
      <c r="AV15" s="677"/>
      <c r="AW15" s="677"/>
      <c r="AX15" s="677"/>
      <c r="AY15" s="677"/>
      <c r="AZ15" s="677"/>
      <c r="BA15" s="677"/>
      <c r="BB15" s="677"/>
      <c r="BC15" s="677"/>
      <c r="BD15" s="677"/>
      <c r="BE15" s="677"/>
      <c r="BF15" s="677"/>
      <c r="BG15" s="677"/>
      <c r="BH15" s="677"/>
      <c r="BI15" s="677"/>
      <c r="BJ15" s="677"/>
      <c r="BK15" s="677"/>
      <c r="BL15" s="677"/>
      <c r="BM15" s="677"/>
      <c r="BN15" s="677"/>
      <c r="BO15" s="677"/>
      <c r="BP15" s="677"/>
      <c r="BQ15" s="677"/>
      <c r="BR15" s="677"/>
      <c r="BS15" s="677"/>
      <c r="BT15" s="677"/>
      <c r="BU15" s="677"/>
      <c r="BV15" s="677"/>
      <c r="BW15" s="677"/>
      <c r="BX15" s="677"/>
      <c r="BY15" s="677"/>
      <c r="BZ15" s="677"/>
      <c r="CA15" s="677"/>
      <c r="CB15" s="677"/>
      <c r="CC15" s="677"/>
      <c r="CD15" s="677"/>
      <c r="CE15" s="677"/>
      <c r="CF15" s="677"/>
      <c r="CG15" s="677"/>
      <c r="CH15" s="677"/>
      <c r="CI15" s="677"/>
      <c r="CJ15" s="677"/>
      <c r="CK15" s="677"/>
      <c r="CL15" s="677"/>
      <c r="CM15" s="677"/>
      <c r="CN15" s="677"/>
      <c r="CO15" s="677"/>
      <c r="CP15" s="677"/>
      <c r="CQ15" s="677"/>
      <c r="CR15" s="677"/>
      <c r="CS15" s="677"/>
      <c r="CT15" s="677"/>
      <c r="CU15" s="677"/>
      <c r="CV15" s="677"/>
      <c r="CW15" s="677"/>
      <c r="CX15" s="677"/>
      <c r="CY15" s="677"/>
      <c r="CZ15" s="677"/>
      <c r="DA15" s="677"/>
      <c r="DB15" s="677"/>
      <c r="DC15" s="677"/>
      <c r="DD15" s="677"/>
      <c r="DE15" s="677"/>
      <c r="DF15" s="677"/>
      <c r="DG15" s="677"/>
      <c r="DH15" s="677"/>
      <c r="DI15" s="677"/>
      <c r="DJ15" s="677"/>
      <c r="DK15" s="677"/>
      <c r="DL15" s="677"/>
      <c r="DM15" s="677"/>
      <c r="DN15" s="677"/>
      <c r="DO15" s="677"/>
      <c r="DP15" s="677"/>
      <c r="DQ15" s="677"/>
      <c r="DR15" s="677"/>
      <c r="DS15" s="677"/>
      <c r="DT15" s="677"/>
      <c r="DU15" s="677"/>
      <c r="DV15" s="677"/>
      <c r="DW15" s="677"/>
      <c r="DX15" s="677"/>
      <c r="DY15" s="677"/>
      <c r="DZ15" s="677"/>
      <c r="EA15" s="677"/>
      <c r="EB15" s="677"/>
      <c r="EC15" s="677"/>
      <c r="ED15" s="677"/>
      <c r="EE15" s="677"/>
      <c r="EF15" s="677"/>
      <c r="EG15" s="677"/>
      <c r="EH15" s="677"/>
      <c r="EI15" s="677"/>
      <c r="EJ15" s="677"/>
      <c r="EK15" s="677"/>
    </row>
    <row r="16" spans="2:141" s="153" customFormat="1" ht="12" customHeight="1">
      <c r="L16" s="675" t="s">
        <v>349</v>
      </c>
      <c r="M16" s="675"/>
      <c r="O16" s="674" t="s">
        <v>352</v>
      </c>
      <c r="P16" s="674"/>
      <c r="Q16" s="674"/>
      <c r="R16" s="674"/>
      <c r="S16" s="674"/>
      <c r="T16" s="674"/>
      <c r="U16" s="674"/>
      <c r="V16" s="674"/>
      <c r="W16" s="674"/>
      <c r="X16" s="674"/>
      <c r="Y16" s="674"/>
      <c r="Z16" s="674"/>
      <c r="AA16" s="674"/>
      <c r="AB16" s="674"/>
      <c r="AC16" s="674"/>
      <c r="AD16" s="674"/>
      <c r="AE16" s="674"/>
      <c r="AF16" s="674"/>
      <c r="AG16" s="674"/>
      <c r="AH16" s="674"/>
      <c r="AI16" s="674"/>
      <c r="AJ16" s="674"/>
      <c r="AK16" s="674"/>
      <c r="AL16" s="674"/>
      <c r="AM16" s="674"/>
      <c r="AN16" s="674"/>
      <c r="AO16" s="674"/>
      <c r="AP16" s="674"/>
      <c r="AQ16" s="674"/>
      <c r="AR16" s="674"/>
      <c r="AS16" s="674"/>
      <c r="AT16" s="674"/>
      <c r="AU16" s="674"/>
      <c r="AV16" s="674"/>
      <c r="AW16" s="674"/>
      <c r="AX16" s="674"/>
      <c r="AY16" s="674"/>
      <c r="AZ16" s="674"/>
      <c r="BA16" s="674"/>
      <c r="BB16" s="674"/>
      <c r="BC16" s="674"/>
      <c r="BD16" s="674"/>
      <c r="BE16" s="674"/>
      <c r="BF16" s="674"/>
      <c r="BG16" s="674"/>
      <c r="BH16" s="674"/>
      <c r="BI16" s="674"/>
      <c r="BJ16" s="674"/>
      <c r="BK16" s="674"/>
      <c r="BL16" s="674"/>
      <c r="BM16" s="674"/>
      <c r="BN16" s="674"/>
      <c r="BO16" s="674"/>
      <c r="BP16" s="674"/>
      <c r="BQ16" s="674"/>
      <c r="BR16" s="674"/>
      <c r="BS16" s="674"/>
      <c r="BT16" s="674"/>
      <c r="BU16" s="674"/>
      <c r="BV16" s="674"/>
      <c r="BW16" s="674"/>
      <c r="BX16" s="674"/>
      <c r="BY16" s="674"/>
      <c r="BZ16" s="674"/>
      <c r="CA16" s="674"/>
      <c r="CB16" s="674"/>
      <c r="CC16" s="674"/>
      <c r="CD16" s="674"/>
      <c r="CE16" s="674"/>
      <c r="CF16" s="674"/>
      <c r="CG16" s="674"/>
      <c r="CH16" s="674"/>
      <c r="CI16" s="674"/>
      <c r="CJ16" s="674"/>
      <c r="CK16" s="674"/>
      <c r="CL16" s="674"/>
      <c r="CM16" s="674"/>
      <c r="CN16" s="674"/>
      <c r="CO16" s="674"/>
      <c r="CP16" s="674"/>
      <c r="CQ16" s="674"/>
      <c r="CR16" s="674"/>
      <c r="CS16" s="674"/>
      <c r="CT16" s="674"/>
      <c r="CU16" s="674"/>
      <c r="CV16" s="674"/>
      <c r="CW16" s="674"/>
      <c r="CX16" s="674"/>
      <c r="CY16" s="674"/>
      <c r="CZ16" s="674"/>
      <c r="DA16" s="674"/>
      <c r="DB16" s="674"/>
      <c r="DC16" s="674"/>
      <c r="DD16" s="674"/>
      <c r="DE16" s="674"/>
      <c r="DF16" s="674"/>
      <c r="DG16" s="674"/>
      <c r="DH16" s="674"/>
      <c r="DI16" s="674"/>
      <c r="DJ16" s="674"/>
      <c r="DK16" s="674"/>
      <c r="DL16" s="674"/>
      <c r="DM16" s="674"/>
      <c r="DN16" s="674"/>
      <c r="DO16" s="674"/>
      <c r="DP16" s="674"/>
      <c r="DQ16" s="674"/>
      <c r="DR16" s="674"/>
      <c r="DS16" s="674"/>
      <c r="DT16" s="674"/>
      <c r="DU16" s="674"/>
      <c r="DV16" s="674"/>
      <c r="DW16" s="674"/>
      <c r="DX16" s="674"/>
      <c r="DY16" s="674"/>
      <c r="DZ16" s="674"/>
      <c r="EA16" s="674"/>
      <c r="EB16" s="674"/>
      <c r="EC16" s="674"/>
      <c r="ED16" s="674"/>
      <c r="EE16" s="674"/>
      <c r="EF16" s="674"/>
      <c r="EG16" s="674"/>
      <c r="EH16" s="674"/>
      <c r="EI16" s="674"/>
      <c r="EJ16" s="674"/>
      <c r="EK16" s="674"/>
    </row>
    <row r="17" spans="2:141" s="153" customFormat="1" ht="12"/>
    <row r="18" spans="2:141" s="153" customFormat="1" ht="12">
      <c r="G18" s="156" t="s">
        <v>353</v>
      </c>
    </row>
    <row r="19" spans="2:141" s="153" customFormat="1" ht="24" customHeight="1">
      <c r="G19" s="674" t="s">
        <v>354</v>
      </c>
      <c r="H19" s="674"/>
      <c r="I19" s="674"/>
      <c r="J19" s="674"/>
      <c r="K19" s="674"/>
      <c r="L19" s="674"/>
      <c r="M19" s="674"/>
      <c r="N19" s="674"/>
      <c r="O19" s="674"/>
      <c r="P19" s="674"/>
      <c r="Q19" s="674"/>
      <c r="R19" s="674"/>
      <c r="S19" s="674"/>
      <c r="T19" s="674"/>
      <c r="U19" s="674"/>
      <c r="V19" s="674"/>
      <c r="W19" s="674"/>
      <c r="X19" s="674"/>
      <c r="Y19" s="674"/>
      <c r="Z19" s="674"/>
      <c r="AA19" s="674"/>
      <c r="AB19" s="674"/>
      <c r="AC19" s="674"/>
      <c r="AD19" s="674"/>
      <c r="AE19" s="674"/>
      <c r="AF19" s="674"/>
      <c r="AG19" s="674"/>
      <c r="AH19" s="674"/>
      <c r="AI19" s="674"/>
      <c r="AJ19" s="674"/>
      <c r="AK19" s="674"/>
      <c r="AL19" s="674"/>
      <c r="AM19" s="674"/>
      <c r="AN19" s="674"/>
      <c r="AO19" s="674"/>
      <c r="AP19" s="674"/>
      <c r="AQ19" s="674"/>
      <c r="AR19" s="674"/>
      <c r="AS19" s="674"/>
      <c r="AT19" s="674"/>
      <c r="AU19" s="674"/>
      <c r="AV19" s="674"/>
      <c r="AW19" s="674"/>
      <c r="AX19" s="674"/>
      <c r="AY19" s="674"/>
      <c r="AZ19" s="674"/>
      <c r="BA19" s="674"/>
      <c r="BB19" s="674"/>
      <c r="BC19" s="674"/>
      <c r="BD19" s="674"/>
      <c r="BE19" s="674"/>
      <c r="BF19" s="674"/>
      <c r="BG19" s="674"/>
      <c r="BH19" s="674"/>
      <c r="BI19" s="674"/>
      <c r="BJ19" s="674"/>
      <c r="BK19" s="674"/>
      <c r="BL19" s="674"/>
      <c r="BM19" s="674"/>
      <c r="BN19" s="674"/>
      <c r="BO19" s="674"/>
      <c r="BP19" s="674"/>
      <c r="BQ19" s="674"/>
      <c r="BR19" s="674"/>
      <c r="BS19" s="674"/>
      <c r="BT19" s="674"/>
      <c r="BU19" s="674"/>
      <c r="BV19" s="674"/>
      <c r="BW19" s="674"/>
      <c r="BX19" s="674"/>
      <c r="BY19" s="674"/>
      <c r="BZ19" s="674"/>
      <c r="CA19" s="674"/>
      <c r="CB19" s="674"/>
      <c r="CC19" s="674"/>
      <c r="CD19" s="674"/>
      <c r="CE19" s="674"/>
      <c r="CF19" s="674"/>
      <c r="CG19" s="674"/>
      <c r="CH19" s="674"/>
      <c r="CI19" s="674"/>
      <c r="CJ19" s="674"/>
      <c r="CK19" s="674"/>
      <c r="CL19" s="674"/>
      <c r="CM19" s="674"/>
      <c r="CN19" s="674"/>
      <c r="CO19" s="674"/>
      <c r="CP19" s="674"/>
      <c r="CQ19" s="674"/>
      <c r="CR19" s="674"/>
      <c r="CS19" s="674"/>
      <c r="CT19" s="674"/>
      <c r="CU19" s="674"/>
      <c r="CV19" s="674"/>
      <c r="CW19" s="674"/>
      <c r="CX19" s="674"/>
      <c r="CY19" s="674"/>
      <c r="CZ19" s="674"/>
      <c r="DA19" s="674"/>
      <c r="DB19" s="674"/>
      <c r="DC19" s="674"/>
      <c r="DD19" s="674"/>
      <c r="DE19" s="674"/>
      <c r="DF19" s="674"/>
      <c r="DG19" s="674"/>
      <c r="DH19" s="674"/>
      <c r="DI19" s="674"/>
      <c r="DJ19" s="674"/>
      <c r="DK19" s="674"/>
      <c r="DL19" s="674"/>
      <c r="DM19" s="674"/>
      <c r="DN19" s="674"/>
      <c r="DO19" s="674"/>
      <c r="DP19" s="674"/>
      <c r="DQ19" s="674"/>
      <c r="DR19" s="674"/>
      <c r="DS19" s="674"/>
      <c r="DT19" s="674"/>
      <c r="DU19" s="674"/>
      <c r="DV19" s="674"/>
      <c r="DW19" s="674"/>
      <c r="DX19" s="674"/>
      <c r="DY19" s="674"/>
      <c r="DZ19" s="674"/>
      <c r="EA19" s="674"/>
      <c r="EB19" s="674"/>
      <c r="EC19" s="674"/>
      <c r="ED19" s="674"/>
      <c r="EE19" s="674"/>
      <c r="EF19" s="674"/>
      <c r="EG19" s="674"/>
      <c r="EH19" s="674"/>
      <c r="EI19" s="674"/>
      <c r="EJ19" s="674"/>
      <c r="EK19" s="674"/>
    </row>
    <row r="20" spans="2:141" s="153" customFormat="1" ht="12" customHeight="1">
      <c r="L20" s="675" t="s">
        <v>349</v>
      </c>
      <c r="M20" s="675"/>
      <c r="O20" s="674" t="s">
        <v>355</v>
      </c>
      <c r="P20" s="674"/>
      <c r="Q20" s="674"/>
      <c r="R20" s="674"/>
      <c r="S20" s="674"/>
      <c r="T20" s="674"/>
      <c r="U20" s="674"/>
      <c r="V20" s="674"/>
      <c r="W20" s="674"/>
      <c r="X20" s="674"/>
      <c r="Y20" s="674"/>
      <c r="Z20" s="674"/>
      <c r="AA20" s="674"/>
      <c r="AB20" s="674"/>
      <c r="AC20" s="674"/>
      <c r="AD20" s="674"/>
      <c r="AE20" s="674"/>
      <c r="AF20" s="674"/>
      <c r="AG20" s="674"/>
      <c r="AH20" s="674"/>
      <c r="AI20" s="674"/>
      <c r="AJ20" s="674"/>
      <c r="AK20" s="674"/>
      <c r="AL20" s="674"/>
      <c r="AM20" s="674"/>
      <c r="AN20" s="674"/>
      <c r="AO20" s="674"/>
      <c r="AP20" s="674"/>
      <c r="AQ20" s="674"/>
      <c r="AR20" s="674"/>
      <c r="AS20" s="674"/>
      <c r="AT20" s="674"/>
      <c r="AU20" s="674"/>
      <c r="AV20" s="674"/>
      <c r="AW20" s="674"/>
      <c r="AX20" s="674"/>
      <c r="AY20" s="674"/>
      <c r="AZ20" s="674"/>
      <c r="BA20" s="674"/>
      <c r="BB20" s="674"/>
      <c r="BC20" s="674"/>
      <c r="BD20" s="674"/>
      <c r="BE20" s="674"/>
      <c r="BF20" s="674"/>
      <c r="BG20" s="674"/>
      <c r="BH20" s="674"/>
      <c r="BI20" s="674"/>
      <c r="BJ20" s="674"/>
      <c r="BK20" s="674"/>
      <c r="BL20" s="674"/>
      <c r="BM20" s="674"/>
      <c r="BN20" s="674"/>
      <c r="BO20" s="674"/>
      <c r="BP20" s="674"/>
      <c r="BQ20" s="674"/>
      <c r="BR20" s="674"/>
      <c r="BS20" s="674"/>
      <c r="BT20" s="674"/>
      <c r="BU20" s="674"/>
      <c r="BV20" s="674"/>
      <c r="BW20" s="674"/>
      <c r="BX20" s="674"/>
      <c r="BY20" s="674"/>
      <c r="BZ20" s="674"/>
      <c r="CA20" s="674"/>
      <c r="CB20" s="674"/>
      <c r="CC20" s="674"/>
      <c r="CD20" s="674"/>
      <c r="CE20" s="674"/>
      <c r="CF20" s="674"/>
      <c r="CG20" s="674"/>
      <c r="CH20" s="674"/>
      <c r="CI20" s="674"/>
      <c r="CJ20" s="674"/>
      <c r="CK20" s="674"/>
      <c r="CL20" s="674"/>
      <c r="CM20" s="674"/>
      <c r="CN20" s="674"/>
      <c r="CO20" s="674"/>
      <c r="CP20" s="674"/>
      <c r="CQ20" s="674"/>
      <c r="CR20" s="674"/>
      <c r="CS20" s="674"/>
      <c r="CT20" s="674"/>
      <c r="CU20" s="674"/>
      <c r="CV20" s="674"/>
      <c r="CW20" s="674"/>
      <c r="CX20" s="674"/>
      <c r="CY20" s="674"/>
      <c r="CZ20" s="674"/>
      <c r="DA20" s="674"/>
      <c r="DB20" s="674"/>
      <c r="DC20" s="674"/>
      <c r="DD20" s="674"/>
      <c r="DE20" s="674"/>
      <c r="DF20" s="674"/>
      <c r="DG20" s="674"/>
      <c r="DH20" s="674"/>
      <c r="DI20" s="674"/>
      <c r="DJ20" s="674"/>
      <c r="DK20" s="674"/>
      <c r="DL20" s="674"/>
      <c r="DM20" s="674"/>
      <c r="DN20" s="674"/>
      <c r="DO20" s="674"/>
      <c r="DP20" s="674"/>
      <c r="DQ20" s="674"/>
      <c r="DR20" s="674"/>
      <c r="DS20" s="674"/>
      <c r="DT20" s="674"/>
      <c r="DU20" s="674"/>
      <c r="DV20" s="674"/>
      <c r="DW20" s="674"/>
      <c r="DX20" s="674"/>
      <c r="DY20" s="674"/>
      <c r="DZ20" s="674"/>
      <c r="EA20" s="674"/>
      <c r="EB20" s="674"/>
      <c r="EC20" s="674"/>
      <c r="ED20" s="674"/>
      <c r="EE20" s="674"/>
      <c r="EF20" s="674"/>
      <c r="EG20" s="674"/>
      <c r="EH20" s="674"/>
      <c r="EI20" s="674"/>
      <c r="EJ20" s="674"/>
      <c r="EK20" s="674"/>
    </row>
    <row r="21" spans="2:141" s="153" customFormat="1" ht="12" customHeight="1">
      <c r="L21" s="675" t="s">
        <v>349</v>
      </c>
      <c r="M21" s="675"/>
      <c r="O21" s="674" t="s">
        <v>356</v>
      </c>
      <c r="P21" s="674"/>
      <c r="Q21" s="674"/>
      <c r="R21" s="674"/>
      <c r="S21" s="674"/>
      <c r="T21" s="674"/>
      <c r="U21" s="674"/>
      <c r="V21" s="674"/>
      <c r="W21" s="674"/>
      <c r="X21" s="674"/>
      <c r="Y21" s="674"/>
      <c r="Z21" s="674"/>
      <c r="AA21" s="674"/>
      <c r="AB21" s="674"/>
      <c r="AC21" s="674"/>
      <c r="AD21" s="674"/>
      <c r="AE21" s="674"/>
      <c r="AF21" s="674"/>
      <c r="AG21" s="674"/>
      <c r="AH21" s="674"/>
      <c r="AI21" s="674"/>
      <c r="AJ21" s="674"/>
      <c r="AK21" s="674"/>
      <c r="AL21" s="674"/>
      <c r="AM21" s="674"/>
      <c r="AN21" s="674"/>
      <c r="AO21" s="674"/>
      <c r="AP21" s="674"/>
      <c r="AQ21" s="674"/>
      <c r="AR21" s="674"/>
      <c r="AS21" s="674"/>
      <c r="AT21" s="674"/>
      <c r="AU21" s="674"/>
      <c r="AV21" s="674"/>
      <c r="AW21" s="674"/>
      <c r="AX21" s="674"/>
      <c r="AY21" s="674"/>
      <c r="AZ21" s="674"/>
      <c r="BA21" s="674"/>
      <c r="BB21" s="674"/>
      <c r="BC21" s="674"/>
      <c r="BD21" s="674"/>
      <c r="BE21" s="674"/>
      <c r="BF21" s="674"/>
      <c r="BG21" s="674"/>
      <c r="BH21" s="674"/>
      <c r="BI21" s="674"/>
      <c r="BJ21" s="674"/>
      <c r="BK21" s="674"/>
      <c r="BL21" s="674"/>
      <c r="BM21" s="674"/>
      <c r="BN21" s="674"/>
      <c r="BO21" s="674"/>
      <c r="BP21" s="674"/>
      <c r="BQ21" s="674"/>
      <c r="BR21" s="674"/>
      <c r="BS21" s="674"/>
      <c r="BT21" s="674"/>
      <c r="BU21" s="674"/>
      <c r="BV21" s="674"/>
      <c r="BW21" s="674"/>
      <c r="BX21" s="674"/>
      <c r="BY21" s="674"/>
      <c r="BZ21" s="674"/>
      <c r="CA21" s="674"/>
      <c r="CB21" s="674"/>
      <c r="CC21" s="674"/>
      <c r="CD21" s="674"/>
      <c r="CE21" s="674"/>
      <c r="CF21" s="674"/>
      <c r="CG21" s="674"/>
      <c r="CH21" s="674"/>
      <c r="CI21" s="674"/>
      <c r="CJ21" s="674"/>
      <c r="CK21" s="674"/>
      <c r="CL21" s="674"/>
      <c r="CM21" s="674"/>
      <c r="CN21" s="674"/>
      <c r="CO21" s="674"/>
      <c r="CP21" s="674"/>
      <c r="CQ21" s="674"/>
      <c r="CR21" s="674"/>
      <c r="CS21" s="674"/>
      <c r="CT21" s="674"/>
      <c r="CU21" s="674"/>
      <c r="CV21" s="674"/>
      <c r="CW21" s="674"/>
      <c r="CX21" s="674"/>
      <c r="CY21" s="674"/>
      <c r="CZ21" s="674"/>
      <c r="DA21" s="674"/>
      <c r="DB21" s="674"/>
      <c r="DC21" s="674"/>
      <c r="DD21" s="674"/>
      <c r="DE21" s="674"/>
      <c r="DF21" s="674"/>
      <c r="DG21" s="674"/>
      <c r="DH21" s="674"/>
      <c r="DI21" s="674"/>
      <c r="DJ21" s="674"/>
      <c r="DK21" s="674"/>
      <c r="DL21" s="674"/>
      <c r="DM21" s="674"/>
      <c r="DN21" s="674"/>
      <c r="DO21" s="674"/>
      <c r="DP21" s="674"/>
      <c r="DQ21" s="674"/>
      <c r="DR21" s="674"/>
      <c r="DS21" s="674"/>
      <c r="DT21" s="674"/>
      <c r="DU21" s="674"/>
      <c r="DV21" s="674"/>
      <c r="DW21" s="674"/>
      <c r="DX21" s="674"/>
      <c r="DY21" s="674"/>
      <c r="DZ21" s="674"/>
      <c r="EA21" s="674"/>
      <c r="EB21" s="674"/>
      <c r="EC21" s="674"/>
      <c r="ED21" s="674"/>
      <c r="EE21" s="674"/>
      <c r="EF21" s="674"/>
      <c r="EG21" s="674"/>
      <c r="EH21" s="674"/>
      <c r="EI21" s="674"/>
      <c r="EJ21" s="674"/>
      <c r="EK21" s="674"/>
    </row>
    <row r="22" spans="2:141" s="153" customFormat="1" ht="12" customHeight="1">
      <c r="L22" s="675" t="s">
        <v>349</v>
      </c>
      <c r="M22" s="675"/>
      <c r="O22" s="674" t="s">
        <v>357</v>
      </c>
      <c r="P22" s="674"/>
      <c r="Q22" s="674"/>
      <c r="R22" s="674"/>
      <c r="S22" s="674"/>
      <c r="T22" s="674"/>
      <c r="U22" s="674"/>
      <c r="V22" s="674"/>
      <c r="W22" s="674"/>
      <c r="X22" s="674"/>
      <c r="Y22" s="674"/>
      <c r="Z22" s="674"/>
      <c r="AA22" s="674"/>
      <c r="AB22" s="674"/>
      <c r="AC22" s="674"/>
      <c r="AD22" s="674"/>
      <c r="AE22" s="674"/>
      <c r="AF22" s="674"/>
      <c r="AG22" s="674"/>
      <c r="AH22" s="674"/>
      <c r="AI22" s="674"/>
      <c r="AJ22" s="674"/>
      <c r="AK22" s="674"/>
      <c r="AL22" s="674"/>
      <c r="AM22" s="674"/>
      <c r="AN22" s="674"/>
      <c r="AO22" s="674"/>
      <c r="AP22" s="674"/>
      <c r="AQ22" s="674"/>
      <c r="AR22" s="674"/>
      <c r="AS22" s="674"/>
      <c r="AT22" s="674"/>
      <c r="AU22" s="674"/>
      <c r="AV22" s="674"/>
      <c r="AW22" s="674"/>
      <c r="AX22" s="674"/>
      <c r="AY22" s="674"/>
      <c r="AZ22" s="674"/>
      <c r="BA22" s="674"/>
      <c r="BB22" s="674"/>
      <c r="BC22" s="674"/>
      <c r="BD22" s="674"/>
      <c r="BE22" s="674"/>
      <c r="BF22" s="674"/>
      <c r="BG22" s="674"/>
      <c r="BH22" s="674"/>
      <c r="BI22" s="674"/>
      <c r="BJ22" s="674"/>
      <c r="BK22" s="674"/>
      <c r="BL22" s="674"/>
      <c r="BM22" s="674"/>
      <c r="BN22" s="674"/>
      <c r="BO22" s="674"/>
      <c r="BP22" s="674"/>
      <c r="BQ22" s="674"/>
      <c r="BR22" s="674"/>
      <c r="BS22" s="674"/>
      <c r="BT22" s="674"/>
      <c r="BU22" s="674"/>
      <c r="BV22" s="674"/>
      <c r="BW22" s="674"/>
      <c r="BX22" s="674"/>
      <c r="BY22" s="674"/>
      <c r="BZ22" s="674"/>
      <c r="CA22" s="674"/>
      <c r="CB22" s="674"/>
      <c r="CC22" s="674"/>
      <c r="CD22" s="674"/>
      <c r="CE22" s="674"/>
      <c r="CF22" s="674"/>
      <c r="CG22" s="674"/>
      <c r="CH22" s="674"/>
      <c r="CI22" s="674"/>
      <c r="CJ22" s="674"/>
      <c r="CK22" s="674"/>
      <c r="CL22" s="674"/>
      <c r="CM22" s="674"/>
      <c r="CN22" s="674"/>
      <c r="CO22" s="674"/>
      <c r="CP22" s="674"/>
      <c r="CQ22" s="674"/>
      <c r="CR22" s="674"/>
      <c r="CS22" s="674"/>
      <c r="CT22" s="674"/>
      <c r="CU22" s="674"/>
      <c r="CV22" s="674"/>
      <c r="CW22" s="674"/>
      <c r="CX22" s="674"/>
      <c r="CY22" s="674"/>
      <c r="CZ22" s="674"/>
      <c r="DA22" s="674"/>
      <c r="DB22" s="674"/>
      <c r="DC22" s="674"/>
      <c r="DD22" s="674"/>
      <c r="DE22" s="674"/>
      <c r="DF22" s="674"/>
      <c r="DG22" s="674"/>
      <c r="DH22" s="674"/>
      <c r="DI22" s="674"/>
      <c r="DJ22" s="674"/>
      <c r="DK22" s="674"/>
      <c r="DL22" s="674"/>
      <c r="DM22" s="674"/>
      <c r="DN22" s="674"/>
      <c r="DO22" s="674"/>
      <c r="DP22" s="674"/>
      <c r="DQ22" s="674"/>
      <c r="DR22" s="674"/>
      <c r="DS22" s="674"/>
      <c r="DT22" s="674"/>
      <c r="DU22" s="674"/>
      <c r="DV22" s="674"/>
      <c r="DW22" s="674"/>
      <c r="DX22" s="674"/>
      <c r="DY22" s="674"/>
      <c r="DZ22" s="674"/>
      <c r="EA22" s="674"/>
      <c r="EB22" s="674"/>
      <c r="EC22" s="674"/>
      <c r="ED22" s="674"/>
      <c r="EE22" s="674"/>
      <c r="EF22" s="674"/>
      <c r="EG22" s="674"/>
      <c r="EH22" s="674"/>
      <c r="EI22" s="674"/>
      <c r="EJ22" s="674"/>
      <c r="EK22" s="674"/>
    </row>
    <row r="23" spans="2:141" s="153" customFormat="1" ht="12" customHeight="1">
      <c r="L23" s="675" t="s">
        <v>349</v>
      </c>
      <c r="M23" s="675"/>
      <c r="O23" s="674" t="s">
        <v>358</v>
      </c>
      <c r="P23" s="674"/>
      <c r="Q23" s="674"/>
      <c r="R23" s="674"/>
      <c r="S23" s="674"/>
      <c r="T23" s="674"/>
      <c r="U23" s="674"/>
      <c r="V23" s="674"/>
      <c r="W23" s="674"/>
      <c r="X23" s="674"/>
      <c r="Y23" s="674"/>
      <c r="Z23" s="674"/>
      <c r="AA23" s="674"/>
      <c r="AB23" s="674"/>
      <c r="AC23" s="674"/>
      <c r="AD23" s="674"/>
      <c r="AE23" s="674"/>
      <c r="AF23" s="674"/>
      <c r="AG23" s="674"/>
      <c r="AH23" s="674"/>
      <c r="AI23" s="674"/>
      <c r="AJ23" s="674"/>
      <c r="AK23" s="674"/>
      <c r="AL23" s="674"/>
      <c r="AM23" s="674"/>
      <c r="AN23" s="674"/>
      <c r="AO23" s="674"/>
      <c r="AP23" s="674"/>
      <c r="AQ23" s="674"/>
      <c r="AR23" s="674"/>
      <c r="AS23" s="674"/>
      <c r="AT23" s="674"/>
      <c r="AU23" s="674"/>
      <c r="AV23" s="674"/>
      <c r="AW23" s="674"/>
      <c r="AX23" s="674"/>
      <c r="AY23" s="674"/>
      <c r="AZ23" s="674"/>
      <c r="BA23" s="674"/>
      <c r="BB23" s="674"/>
      <c r="BC23" s="674"/>
      <c r="BD23" s="674"/>
      <c r="BE23" s="674"/>
      <c r="BF23" s="674"/>
      <c r="BG23" s="674"/>
      <c r="BH23" s="674"/>
      <c r="BI23" s="674"/>
      <c r="BJ23" s="674"/>
      <c r="BK23" s="674"/>
      <c r="BL23" s="674"/>
      <c r="BM23" s="674"/>
      <c r="BN23" s="674"/>
      <c r="BO23" s="674"/>
      <c r="BP23" s="674"/>
      <c r="BQ23" s="674"/>
      <c r="BR23" s="674"/>
      <c r="BS23" s="674"/>
      <c r="BT23" s="674"/>
      <c r="BU23" s="674"/>
      <c r="BV23" s="674"/>
      <c r="BW23" s="674"/>
      <c r="BX23" s="674"/>
      <c r="BY23" s="674"/>
      <c r="BZ23" s="674"/>
      <c r="CA23" s="674"/>
      <c r="CB23" s="674"/>
      <c r="CC23" s="674"/>
      <c r="CD23" s="674"/>
      <c r="CE23" s="674"/>
      <c r="CF23" s="674"/>
      <c r="CG23" s="674"/>
      <c r="CH23" s="674"/>
      <c r="CI23" s="674"/>
      <c r="CJ23" s="674"/>
      <c r="CK23" s="674"/>
      <c r="CL23" s="674"/>
      <c r="CM23" s="674"/>
      <c r="CN23" s="674"/>
      <c r="CO23" s="674"/>
      <c r="CP23" s="674"/>
      <c r="CQ23" s="674"/>
      <c r="CR23" s="674"/>
      <c r="CS23" s="674"/>
      <c r="CT23" s="674"/>
      <c r="CU23" s="674"/>
      <c r="CV23" s="674"/>
      <c r="CW23" s="674"/>
      <c r="CX23" s="674"/>
      <c r="CY23" s="674"/>
      <c r="CZ23" s="674"/>
      <c r="DA23" s="674"/>
      <c r="DB23" s="674"/>
      <c r="DC23" s="674"/>
      <c r="DD23" s="674"/>
      <c r="DE23" s="674"/>
      <c r="DF23" s="674"/>
      <c r="DG23" s="674"/>
      <c r="DH23" s="674"/>
      <c r="DI23" s="674"/>
      <c r="DJ23" s="674"/>
      <c r="DK23" s="674"/>
      <c r="DL23" s="674"/>
      <c r="DM23" s="674"/>
      <c r="DN23" s="674"/>
      <c r="DO23" s="674"/>
      <c r="DP23" s="674"/>
      <c r="DQ23" s="674"/>
      <c r="DR23" s="674"/>
      <c r="DS23" s="674"/>
      <c r="DT23" s="674"/>
      <c r="DU23" s="674"/>
      <c r="DV23" s="674"/>
      <c r="DW23" s="674"/>
      <c r="DX23" s="674"/>
      <c r="DY23" s="674"/>
      <c r="DZ23" s="674"/>
      <c r="EA23" s="674"/>
      <c r="EB23" s="674"/>
      <c r="EC23" s="674"/>
      <c r="ED23" s="674"/>
      <c r="EE23" s="674"/>
      <c r="EF23" s="674"/>
      <c r="EG23" s="674"/>
      <c r="EH23" s="674"/>
      <c r="EI23" s="674"/>
      <c r="EJ23" s="674"/>
      <c r="EK23" s="674"/>
    </row>
    <row r="24" spans="2:141" s="153" customFormat="1" ht="12"/>
    <row r="25" spans="2:141" s="153" customFormat="1" ht="12"/>
    <row r="26" spans="2:141" s="153" customFormat="1" ht="12">
      <c r="B26" s="154" t="s">
        <v>359</v>
      </c>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155"/>
      <c r="BG26" s="155"/>
      <c r="BH26" s="155"/>
      <c r="BI26" s="155"/>
      <c r="BJ26" s="155"/>
      <c r="BK26" s="155"/>
      <c r="BL26" s="155"/>
      <c r="BM26" s="155"/>
      <c r="BN26" s="155"/>
      <c r="BO26" s="155"/>
      <c r="BP26" s="155"/>
      <c r="BQ26" s="155"/>
      <c r="BR26" s="155"/>
      <c r="BS26" s="155"/>
      <c r="BT26" s="155"/>
      <c r="BU26" s="155"/>
      <c r="BV26" s="155"/>
      <c r="BW26" s="155"/>
      <c r="BX26" s="155"/>
      <c r="BY26" s="155"/>
      <c r="BZ26" s="155"/>
      <c r="CA26" s="155"/>
      <c r="CB26" s="155"/>
      <c r="CC26" s="155"/>
      <c r="CD26" s="155"/>
      <c r="CE26" s="155"/>
      <c r="CF26" s="155"/>
      <c r="CG26" s="155"/>
      <c r="CH26" s="155"/>
      <c r="CI26" s="155"/>
      <c r="CJ26" s="155"/>
      <c r="CK26" s="155"/>
      <c r="CL26" s="155"/>
      <c r="CM26" s="155"/>
      <c r="CN26" s="155"/>
      <c r="CO26" s="155"/>
      <c r="CP26" s="155"/>
      <c r="CQ26" s="155"/>
      <c r="CR26" s="155"/>
      <c r="CS26" s="155"/>
      <c r="CT26" s="155"/>
      <c r="CU26" s="155"/>
      <c r="CV26" s="155"/>
      <c r="CW26" s="155"/>
      <c r="CX26" s="155"/>
      <c r="CY26" s="155"/>
      <c r="CZ26" s="155"/>
      <c r="DA26" s="155"/>
      <c r="DB26" s="155"/>
      <c r="DC26" s="155"/>
      <c r="DD26" s="155"/>
      <c r="DE26" s="155"/>
      <c r="DF26" s="155"/>
      <c r="DG26" s="155"/>
      <c r="DH26" s="155"/>
      <c r="DI26" s="155"/>
      <c r="DJ26" s="155"/>
      <c r="DK26" s="155"/>
      <c r="DL26" s="155"/>
      <c r="DM26" s="155"/>
      <c r="DN26" s="155"/>
      <c r="DO26" s="155"/>
      <c r="DP26" s="155"/>
      <c r="DQ26" s="155"/>
      <c r="DR26" s="155"/>
      <c r="DS26" s="155"/>
      <c r="DT26" s="155"/>
      <c r="DU26" s="155"/>
      <c r="DV26" s="155"/>
      <c r="DW26" s="155"/>
      <c r="DX26" s="155"/>
      <c r="DY26" s="155"/>
      <c r="DZ26" s="155"/>
      <c r="EA26" s="155"/>
      <c r="EB26" s="155"/>
      <c r="EC26" s="155"/>
      <c r="ED26" s="155"/>
      <c r="EE26" s="155"/>
      <c r="EF26" s="155"/>
      <c r="EG26" s="155"/>
      <c r="EH26" s="155"/>
      <c r="EI26" s="155"/>
      <c r="EJ26" s="155"/>
      <c r="EK26" s="155"/>
    </row>
    <row r="27" spans="2:141" s="153" customFormat="1" ht="36" customHeight="1">
      <c r="B27" s="676" t="s">
        <v>360</v>
      </c>
      <c r="C27" s="676"/>
      <c r="D27" s="676"/>
      <c r="E27" s="676"/>
      <c r="F27" s="676"/>
      <c r="G27" s="676"/>
      <c r="H27" s="676"/>
      <c r="I27" s="676"/>
      <c r="J27" s="676"/>
      <c r="K27" s="676"/>
      <c r="L27" s="676"/>
      <c r="M27" s="676"/>
      <c r="N27" s="676"/>
      <c r="O27" s="676"/>
      <c r="P27" s="676"/>
      <c r="Q27" s="676"/>
      <c r="R27" s="676"/>
      <c r="S27" s="676"/>
      <c r="T27" s="676"/>
      <c r="U27" s="676"/>
      <c r="V27" s="676"/>
      <c r="W27" s="676"/>
      <c r="X27" s="676"/>
      <c r="Y27" s="676"/>
      <c r="Z27" s="676"/>
      <c r="AA27" s="676"/>
      <c r="AB27" s="676"/>
      <c r="AC27" s="676"/>
      <c r="AD27" s="676"/>
      <c r="AE27" s="676"/>
      <c r="AF27" s="676"/>
      <c r="AG27" s="676"/>
      <c r="AH27" s="676"/>
      <c r="AI27" s="676"/>
      <c r="AJ27" s="676"/>
      <c r="AK27" s="676"/>
      <c r="AL27" s="676"/>
      <c r="AM27" s="676"/>
      <c r="AN27" s="676"/>
      <c r="AO27" s="676"/>
      <c r="AP27" s="676"/>
      <c r="AQ27" s="676"/>
      <c r="AR27" s="676"/>
      <c r="AS27" s="676"/>
      <c r="AT27" s="676"/>
      <c r="AU27" s="676"/>
      <c r="AV27" s="676"/>
      <c r="AW27" s="676"/>
      <c r="AX27" s="676"/>
      <c r="AY27" s="676"/>
      <c r="AZ27" s="676"/>
      <c r="BA27" s="676"/>
      <c r="BB27" s="676"/>
      <c r="BC27" s="676"/>
      <c r="BD27" s="676"/>
      <c r="BE27" s="676"/>
      <c r="BF27" s="676"/>
      <c r="BG27" s="676"/>
      <c r="BH27" s="676"/>
      <c r="BI27" s="676"/>
      <c r="BJ27" s="676"/>
      <c r="BK27" s="676"/>
      <c r="BL27" s="676"/>
      <c r="BM27" s="676"/>
      <c r="BN27" s="676"/>
      <c r="BO27" s="676"/>
      <c r="BP27" s="676"/>
      <c r="BQ27" s="676"/>
      <c r="BR27" s="676"/>
      <c r="BS27" s="676"/>
      <c r="BT27" s="676"/>
      <c r="BU27" s="676"/>
      <c r="BV27" s="676"/>
      <c r="BW27" s="676"/>
      <c r="BX27" s="676"/>
      <c r="BY27" s="676"/>
      <c r="BZ27" s="676"/>
      <c r="CA27" s="676"/>
      <c r="CB27" s="676"/>
      <c r="CC27" s="676"/>
      <c r="CD27" s="676"/>
      <c r="CE27" s="676"/>
      <c r="CF27" s="676"/>
      <c r="CG27" s="676"/>
      <c r="CH27" s="676"/>
      <c r="CI27" s="676"/>
      <c r="CJ27" s="676"/>
      <c r="CK27" s="676"/>
      <c r="CL27" s="676"/>
      <c r="CM27" s="676"/>
      <c r="CN27" s="676"/>
      <c r="CO27" s="676"/>
      <c r="CP27" s="676"/>
      <c r="CQ27" s="676"/>
      <c r="CR27" s="676"/>
      <c r="CS27" s="676"/>
      <c r="CT27" s="676"/>
      <c r="CU27" s="676"/>
      <c r="CV27" s="676"/>
      <c r="CW27" s="676"/>
      <c r="CX27" s="676"/>
      <c r="CY27" s="676"/>
      <c r="CZ27" s="676"/>
      <c r="DA27" s="676"/>
      <c r="DB27" s="676"/>
      <c r="DC27" s="676"/>
      <c r="DD27" s="676"/>
      <c r="DE27" s="676"/>
      <c r="DF27" s="676"/>
      <c r="DG27" s="676"/>
      <c r="DH27" s="676"/>
      <c r="DI27" s="676"/>
      <c r="DJ27" s="676"/>
      <c r="DK27" s="676"/>
      <c r="DL27" s="676"/>
      <c r="DM27" s="676"/>
      <c r="DN27" s="676"/>
      <c r="DO27" s="676"/>
      <c r="DP27" s="676"/>
      <c r="DQ27" s="676"/>
      <c r="DR27" s="676"/>
      <c r="DS27" s="676"/>
      <c r="DT27" s="676"/>
      <c r="DU27" s="676"/>
      <c r="DV27" s="676"/>
      <c r="DW27" s="676"/>
      <c r="DX27" s="676"/>
      <c r="DY27" s="676"/>
      <c r="DZ27" s="676"/>
      <c r="EA27" s="676"/>
      <c r="EB27" s="676"/>
      <c r="EC27" s="676"/>
      <c r="ED27" s="676"/>
      <c r="EE27" s="676"/>
      <c r="EF27" s="676"/>
      <c r="EG27" s="676"/>
      <c r="EH27" s="676"/>
      <c r="EI27" s="676"/>
      <c r="EJ27" s="676"/>
      <c r="EK27" s="676"/>
    </row>
    <row r="28" spans="2:141" s="153" customFormat="1" ht="12"/>
    <row r="29" spans="2:141" s="153" customFormat="1" ht="12">
      <c r="G29" s="156" t="s">
        <v>361</v>
      </c>
    </row>
    <row r="30" spans="2:141" s="153" customFormat="1" ht="12" customHeight="1">
      <c r="G30" s="674" t="s">
        <v>362</v>
      </c>
      <c r="H30" s="674"/>
      <c r="I30" s="674"/>
      <c r="J30" s="674"/>
      <c r="K30" s="674"/>
      <c r="L30" s="674"/>
      <c r="M30" s="674"/>
      <c r="N30" s="674"/>
      <c r="O30" s="674"/>
      <c r="P30" s="674"/>
      <c r="Q30" s="674"/>
      <c r="R30" s="674"/>
      <c r="S30" s="674"/>
      <c r="T30" s="674"/>
      <c r="U30" s="674"/>
      <c r="V30" s="674"/>
      <c r="W30" s="674"/>
      <c r="X30" s="674"/>
      <c r="Y30" s="674"/>
      <c r="Z30" s="674"/>
      <c r="AA30" s="674"/>
      <c r="AB30" s="674"/>
      <c r="AC30" s="674"/>
      <c r="AD30" s="674"/>
      <c r="AE30" s="674"/>
      <c r="AF30" s="674"/>
      <c r="AG30" s="674"/>
      <c r="AH30" s="674"/>
      <c r="AI30" s="674"/>
      <c r="AJ30" s="674"/>
      <c r="AK30" s="674"/>
      <c r="AL30" s="674"/>
      <c r="AM30" s="674"/>
      <c r="AN30" s="674"/>
      <c r="AO30" s="674"/>
      <c r="AP30" s="674"/>
      <c r="AQ30" s="674"/>
      <c r="AR30" s="674"/>
      <c r="AS30" s="674"/>
      <c r="AT30" s="674"/>
      <c r="AU30" s="674"/>
      <c r="AV30" s="674"/>
      <c r="AW30" s="674"/>
      <c r="AX30" s="674"/>
      <c r="AY30" s="674"/>
      <c r="AZ30" s="674"/>
      <c r="BA30" s="674"/>
      <c r="BB30" s="674"/>
      <c r="BC30" s="674"/>
      <c r="BD30" s="674"/>
      <c r="BE30" s="674"/>
      <c r="BF30" s="674"/>
      <c r="BG30" s="674"/>
      <c r="BH30" s="674"/>
      <c r="BI30" s="674"/>
      <c r="BJ30" s="674"/>
      <c r="BK30" s="674"/>
      <c r="BL30" s="674"/>
      <c r="BM30" s="674"/>
      <c r="BN30" s="674"/>
      <c r="BO30" s="674"/>
      <c r="BP30" s="674"/>
      <c r="BQ30" s="674"/>
      <c r="BR30" s="674"/>
      <c r="BS30" s="674"/>
      <c r="BT30" s="674"/>
      <c r="BU30" s="674"/>
      <c r="BV30" s="674"/>
      <c r="BW30" s="674"/>
      <c r="BX30" s="674"/>
      <c r="BY30" s="674"/>
      <c r="BZ30" s="674"/>
      <c r="CA30" s="674"/>
      <c r="CB30" s="674"/>
      <c r="CC30" s="674"/>
      <c r="CD30" s="674"/>
      <c r="CE30" s="674"/>
      <c r="CF30" s="674"/>
      <c r="CG30" s="674"/>
      <c r="CH30" s="674"/>
      <c r="CI30" s="674"/>
      <c r="CJ30" s="674"/>
      <c r="CK30" s="674"/>
      <c r="CL30" s="674"/>
      <c r="CM30" s="674"/>
      <c r="CN30" s="674"/>
      <c r="CO30" s="674"/>
      <c r="CP30" s="674"/>
      <c r="CQ30" s="674"/>
      <c r="CR30" s="674"/>
      <c r="CS30" s="674"/>
      <c r="CT30" s="674"/>
      <c r="CU30" s="674"/>
      <c r="CV30" s="674"/>
      <c r="CW30" s="674"/>
      <c r="CX30" s="674"/>
      <c r="CY30" s="674"/>
      <c r="CZ30" s="674"/>
      <c r="DA30" s="674"/>
      <c r="DB30" s="674"/>
      <c r="DC30" s="674"/>
      <c r="DD30" s="674"/>
      <c r="DE30" s="674"/>
      <c r="DF30" s="674"/>
      <c r="DG30" s="674"/>
      <c r="DH30" s="674"/>
      <c r="DI30" s="674"/>
      <c r="DJ30" s="674"/>
      <c r="DK30" s="674"/>
      <c r="DL30" s="674"/>
      <c r="DM30" s="674"/>
      <c r="DN30" s="674"/>
      <c r="DO30" s="674"/>
      <c r="DP30" s="674"/>
      <c r="DQ30" s="674"/>
      <c r="DR30" s="674"/>
      <c r="DS30" s="674"/>
      <c r="DT30" s="674"/>
      <c r="DU30" s="674"/>
      <c r="DV30" s="674"/>
      <c r="DW30" s="674"/>
      <c r="DX30" s="674"/>
      <c r="DY30" s="674"/>
      <c r="DZ30" s="674"/>
      <c r="EA30" s="674"/>
      <c r="EB30" s="674"/>
      <c r="EC30" s="674"/>
      <c r="ED30" s="674"/>
      <c r="EE30" s="674"/>
      <c r="EF30" s="674"/>
      <c r="EG30" s="674"/>
      <c r="EH30" s="674"/>
      <c r="EI30" s="674"/>
      <c r="EJ30" s="674"/>
      <c r="EK30" s="674"/>
    </row>
    <row r="31" spans="2:141" s="153" customFormat="1" ht="12" customHeight="1">
      <c r="L31" s="675" t="s">
        <v>349</v>
      </c>
      <c r="M31" s="675"/>
      <c r="O31" s="674" t="s">
        <v>363</v>
      </c>
      <c r="P31" s="674"/>
      <c r="Q31" s="674"/>
      <c r="R31" s="674"/>
      <c r="S31" s="674"/>
      <c r="T31" s="674"/>
      <c r="U31" s="674"/>
      <c r="V31" s="674"/>
      <c r="W31" s="674"/>
      <c r="X31" s="674"/>
      <c r="Y31" s="674"/>
      <c r="Z31" s="674"/>
      <c r="AA31" s="674"/>
      <c r="AB31" s="674"/>
      <c r="AC31" s="674"/>
      <c r="AD31" s="674"/>
      <c r="AE31" s="674"/>
      <c r="AF31" s="674"/>
      <c r="AG31" s="674"/>
      <c r="AH31" s="674"/>
      <c r="AI31" s="674"/>
      <c r="AJ31" s="674"/>
      <c r="AK31" s="674"/>
      <c r="AL31" s="674"/>
      <c r="AM31" s="674"/>
      <c r="AN31" s="674"/>
      <c r="AO31" s="674"/>
      <c r="AP31" s="674"/>
      <c r="AQ31" s="674"/>
      <c r="AR31" s="674"/>
      <c r="AS31" s="674"/>
      <c r="AT31" s="674"/>
      <c r="AU31" s="674"/>
      <c r="AV31" s="674"/>
      <c r="AW31" s="674"/>
      <c r="AX31" s="674"/>
      <c r="AY31" s="674"/>
      <c r="AZ31" s="674"/>
      <c r="BA31" s="674"/>
      <c r="BB31" s="674"/>
      <c r="BC31" s="674"/>
      <c r="BD31" s="674"/>
      <c r="BE31" s="674"/>
      <c r="BF31" s="674"/>
      <c r="BG31" s="674"/>
      <c r="BH31" s="674"/>
      <c r="BI31" s="674"/>
      <c r="BJ31" s="674"/>
      <c r="BK31" s="674"/>
      <c r="BL31" s="674"/>
      <c r="BM31" s="674"/>
      <c r="BN31" s="674"/>
      <c r="BO31" s="674"/>
      <c r="BP31" s="674"/>
      <c r="BQ31" s="674"/>
      <c r="BR31" s="674"/>
      <c r="BS31" s="674"/>
      <c r="BT31" s="674"/>
      <c r="BU31" s="674"/>
      <c r="BV31" s="674"/>
      <c r="BW31" s="674"/>
      <c r="BX31" s="674"/>
      <c r="BY31" s="674"/>
      <c r="BZ31" s="674"/>
      <c r="CA31" s="674"/>
      <c r="CB31" s="674"/>
      <c r="CC31" s="674"/>
      <c r="CD31" s="674"/>
      <c r="CE31" s="674"/>
      <c r="CF31" s="674"/>
      <c r="CG31" s="674"/>
      <c r="CH31" s="674"/>
      <c r="CI31" s="674"/>
      <c r="CJ31" s="674"/>
      <c r="CK31" s="674"/>
      <c r="CL31" s="674"/>
      <c r="CM31" s="674"/>
      <c r="CN31" s="674"/>
      <c r="CO31" s="674"/>
      <c r="CP31" s="674"/>
      <c r="CQ31" s="674"/>
      <c r="CR31" s="674"/>
      <c r="CS31" s="674"/>
      <c r="CT31" s="674"/>
      <c r="CU31" s="674"/>
      <c r="CV31" s="674"/>
      <c r="CW31" s="674"/>
      <c r="CX31" s="674"/>
      <c r="CY31" s="674"/>
      <c r="CZ31" s="674"/>
      <c r="DA31" s="674"/>
      <c r="DB31" s="674"/>
      <c r="DC31" s="674"/>
      <c r="DD31" s="674"/>
      <c r="DE31" s="674"/>
      <c r="DF31" s="674"/>
      <c r="DG31" s="674"/>
      <c r="DH31" s="674"/>
      <c r="DI31" s="674"/>
      <c r="DJ31" s="674"/>
      <c r="DK31" s="674"/>
      <c r="DL31" s="674"/>
      <c r="DM31" s="674"/>
      <c r="DN31" s="674"/>
      <c r="DO31" s="674"/>
      <c r="DP31" s="674"/>
      <c r="DQ31" s="674"/>
      <c r="DR31" s="674"/>
      <c r="DS31" s="674"/>
      <c r="DT31" s="674"/>
      <c r="DU31" s="674"/>
      <c r="DV31" s="674"/>
      <c r="DW31" s="674"/>
      <c r="DX31" s="674"/>
      <c r="DY31" s="674"/>
      <c r="DZ31" s="674"/>
      <c r="EA31" s="674"/>
      <c r="EB31" s="674"/>
      <c r="EC31" s="674"/>
      <c r="ED31" s="674"/>
      <c r="EE31" s="674"/>
      <c r="EF31" s="674"/>
      <c r="EG31" s="674"/>
      <c r="EH31" s="674"/>
      <c r="EI31" s="674"/>
      <c r="EJ31" s="674"/>
      <c r="EK31" s="674"/>
    </row>
    <row r="32" spans="2:141" s="153" customFormat="1" ht="25.5" customHeight="1">
      <c r="L32" s="675" t="s">
        <v>349</v>
      </c>
      <c r="M32" s="675"/>
      <c r="O32" s="674" t="s">
        <v>364</v>
      </c>
      <c r="P32" s="674"/>
      <c r="Q32" s="674"/>
      <c r="R32" s="674"/>
      <c r="S32" s="674"/>
      <c r="T32" s="674"/>
      <c r="U32" s="674"/>
      <c r="V32" s="674"/>
      <c r="W32" s="674"/>
      <c r="X32" s="674"/>
      <c r="Y32" s="674"/>
      <c r="Z32" s="674"/>
      <c r="AA32" s="674"/>
      <c r="AB32" s="674"/>
      <c r="AC32" s="674"/>
      <c r="AD32" s="674"/>
      <c r="AE32" s="674"/>
      <c r="AF32" s="674"/>
      <c r="AG32" s="674"/>
      <c r="AH32" s="674"/>
      <c r="AI32" s="674"/>
      <c r="AJ32" s="674"/>
      <c r="AK32" s="674"/>
      <c r="AL32" s="674"/>
      <c r="AM32" s="674"/>
      <c r="AN32" s="674"/>
      <c r="AO32" s="674"/>
      <c r="AP32" s="674"/>
      <c r="AQ32" s="674"/>
      <c r="AR32" s="674"/>
      <c r="AS32" s="674"/>
      <c r="AT32" s="674"/>
      <c r="AU32" s="674"/>
      <c r="AV32" s="674"/>
      <c r="AW32" s="674"/>
      <c r="AX32" s="674"/>
      <c r="AY32" s="674"/>
      <c r="AZ32" s="674"/>
      <c r="BA32" s="674"/>
      <c r="BB32" s="674"/>
      <c r="BC32" s="674"/>
      <c r="BD32" s="674"/>
      <c r="BE32" s="674"/>
      <c r="BF32" s="674"/>
      <c r="BG32" s="674"/>
      <c r="BH32" s="674"/>
      <c r="BI32" s="674"/>
      <c r="BJ32" s="674"/>
      <c r="BK32" s="674"/>
      <c r="BL32" s="674"/>
      <c r="BM32" s="674"/>
      <c r="BN32" s="674"/>
      <c r="BO32" s="674"/>
      <c r="BP32" s="674"/>
      <c r="BQ32" s="674"/>
      <c r="BR32" s="674"/>
      <c r="BS32" s="674"/>
      <c r="BT32" s="674"/>
      <c r="BU32" s="674"/>
      <c r="BV32" s="674"/>
      <c r="BW32" s="674"/>
      <c r="BX32" s="674"/>
      <c r="BY32" s="674"/>
      <c r="BZ32" s="674"/>
      <c r="CA32" s="674"/>
      <c r="CB32" s="674"/>
      <c r="CC32" s="674"/>
      <c r="CD32" s="674"/>
      <c r="CE32" s="674"/>
      <c r="CF32" s="674"/>
      <c r="CG32" s="674"/>
      <c r="CH32" s="674"/>
      <c r="CI32" s="674"/>
      <c r="CJ32" s="674"/>
      <c r="CK32" s="674"/>
      <c r="CL32" s="674"/>
      <c r="CM32" s="674"/>
      <c r="CN32" s="674"/>
      <c r="CO32" s="674"/>
      <c r="CP32" s="674"/>
      <c r="CQ32" s="674"/>
      <c r="CR32" s="674"/>
      <c r="CS32" s="674"/>
      <c r="CT32" s="674"/>
      <c r="CU32" s="674"/>
      <c r="CV32" s="674"/>
      <c r="CW32" s="674"/>
      <c r="CX32" s="674"/>
      <c r="CY32" s="674"/>
      <c r="CZ32" s="674"/>
      <c r="DA32" s="674"/>
      <c r="DB32" s="674"/>
      <c r="DC32" s="674"/>
      <c r="DD32" s="674"/>
      <c r="DE32" s="674"/>
      <c r="DF32" s="674"/>
      <c r="DG32" s="674"/>
      <c r="DH32" s="674"/>
      <c r="DI32" s="674"/>
      <c r="DJ32" s="674"/>
      <c r="DK32" s="674"/>
      <c r="DL32" s="674"/>
      <c r="DM32" s="674"/>
      <c r="DN32" s="674"/>
      <c r="DO32" s="674"/>
      <c r="DP32" s="674"/>
      <c r="DQ32" s="674"/>
      <c r="DR32" s="674"/>
      <c r="DS32" s="674"/>
      <c r="DT32" s="674"/>
      <c r="DU32" s="674"/>
      <c r="DV32" s="674"/>
      <c r="DW32" s="674"/>
      <c r="DX32" s="674"/>
      <c r="DY32" s="674"/>
      <c r="DZ32" s="674"/>
      <c r="EA32" s="674"/>
      <c r="EB32" s="674"/>
      <c r="EC32" s="674"/>
      <c r="ED32" s="674"/>
      <c r="EE32" s="674"/>
      <c r="EF32" s="674"/>
      <c r="EG32" s="674"/>
      <c r="EH32" s="674"/>
      <c r="EI32" s="674"/>
      <c r="EJ32" s="674"/>
      <c r="EK32" s="674"/>
    </row>
    <row r="33" spans="7:141" s="153" customFormat="1" ht="12" customHeight="1">
      <c r="L33" s="675" t="s">
        <v>349</v>
      </c>
      <c r="M33" s="675"/>
      <c r="O33" s="674" t="s">
        <v>365</v>
      </c>
      <c r="P33" s="674"/>
      <c r="Q33" s="674"/>
      <c r="R33" s="674"/>
      <c r="S33" s="674"/>
      <c r="T33" s="674"/>
      <c r="U33" s="674"/>
      <c r="V33" s="674"/>
      <c r="W33" s="674"/>
      <c r="X33" s="674"/>
      <c r="Y33" s="674"/>
      <c r="Z33" s="674"/>
      <c r="AA33" s="674"/>
      <c r="AB33" s="674"/>
      <c r="AC33" s="674"/>
      <c r="AD33" s="674"/>
      <c r="AE33" s="674"/>
      <c r="AF33" s="674"/>
      <c r="AG33" s="674"/>
      <c r="AH33" s="674"/>
      <c r="AI33" s="674"/>
      <c r="AJ33" s="674"/>
      <c r="AK33" s="674"/>
      <c r="AL33" s="674"/>
      <c r="AM33" s="674"/>
      <c r="AN33" s="674"/>
      <c r="AO33" s="674"/>
      <c r="AP33" s="674"/>
      <c r="AQ33" s="674"/>
      <c r="AR33" s="674"/>
      <c r="AS33" s="674"/>
      <c r="AT33" s="674"/>
      <c r="AU33" s="674"/>
      <c r="AV33" s="674"/>
      <c r="AW33" s="674"/>
      <c r="AX33" s="674"/>
      <c r="AY33" s="674"/>
      <c r="AZ33" s="674"/>
      <c r="BA33" s="674"/>
      <c r="BB33" s="674"/>
      <c r="BC33" s="674"/>
      <c r="BD33" s="674"/>
      <c r="BE33" s="674"/>
      <c r="BF33" s="674"/>
      <c r="BG33" s="674"/>
      <c r="BH33" s="674"/>
      <c r="BI33" s="674"/>
      <c r="BJ33" s="674"/>
      <c r="BK33" s="674"/>
      <c r="BL33" s="674"/>
      <c r="BM33" s="674"/>
      <c r="BN33" s="674"/>
      <c r="BO33" s="674"/>
      <c r="BP33" s="674"/>
      <c r="BQ33" s="674"/>
      <c r="BR33" s="674"/>
      <c r="BS33" s="674"/>
      <c r="BT33" s="674"/>
      <c r="BU33" s="674"/>
      <c r="BV33" s="674"/>
      <c r="BW33" s="674"/>
      <c r="BX33" s="674"/>
      <c r="BY33" s="674"/>
      <c r="BZ33" s="674"/>
      <c r="CA33" s="674"/>
      <c r="CB33" s="674"/>
      <c r="CC33" s="674"/>
      <c r="CD33" s="674"/>
      <c r="CE33" s="674"/>
      <c r="CF33" s="674"/>
      <c r="CG33" s="674"/>
      <c r="CH33" s="674"/>
      <c r="CI33" s="674"/>
      <c r="CJ33" s="674"/>
      <c r="CK33" s="674"/>
      <c r="CL33" s="674"/>
      <c r="CM33" s="674"/>
      <c r="CN33" s="674"/>
      <c r="CO33" s="674"/>
      <c r="CP33" s="674"/>
      <c r="CQ33" s="674"/>
      <c r="CR33" s="674"/>
      <c r="CS33" s="674"/>
      <c r="CT33" s="674"/>
      <c r="CU33" s="674"/>
      <c r="CV33" s="674"/>
      <c r="CW33" s="674"/>
      <c r="CX33" s="674"/>
      <c r="CY33" s="674"/>
      <c r="CZ33" s="674"/>
      <c r="DA33" s="674"/>
      <c r="DB33" s="674"/>
      <c r="DC33" s="674"/>
      <c r="DD33" s="674"/>
      <c r="DE33" s="674"/>
      <c r="DF33" s="674"/>
      <c r="DG33" s="674"/>
      <c r="DH33" s="674"/>
      <c r="DI33" s="674"/>
      <c r="DJ33" s="674"/>
      <c r="DK33" s="674"/>
      <c r="DL33" s="674"/>
      <c r="DM33" s="674"/>
      <c r="DN33" s="674"/>
      <c r="DO33" s="674"/>
      <c r="DP33" s="674"/>
      <c r="DQ33" s="674"/>
      <c r="DR33" s="674"/>
      <c r="DS33" s="674"/>
      <c r="DT33" s="674"/>
      <c r="DU33" s="674"/>
      <c r="DV33" s="674"/>
      <c r="DW33" s="674"/>
      <c r="DX33" s="674"/>
      <c r="DY33" s="674"/>
      <c r="DZ33" s="674"/>
      <c r="EA33" s="674"/>
      <c r="EB33" s="674"/>
      <c r="EC33" s="674"/>
      <c r="ED33" s="674"/>
      <c r="EE33" s="674"/>
      <c r="EF33" s="674"/>
      <c r="EG33" s="674"/>
      <c r="EH33" s="674"/>
      <c r="EI33" s="674"/>
      <c r="EJ33" s="674"/>
      <c r="EK33" s="674"/>
    </row>
    <row r="34" spans="7:141" s="153" customFormat="1" ht="12"/>
    <row r="35" spans="7:141" s="153" customFormat="1" ht="12">
      <c r="G35" s="156" t="s">
        <v>366</v>
      </c>
    </row>
    <row r="36" spans="7:141" s="153" customFormat="1" ht="24" customHeight="1">
      <c r="G36" s="674" t="s">
        <v>367</v>
      </c>
      <c r="H36" s="674"/>
      <c r="I36" s="674"/>
      <c r="J36" s="674"/>
      <c r="K36" s="674"/>
      <c r="L36" s="674"/>
      <c r="M36" s="674"/>
      <c r="N36" s="674"/>
      <c r="O36" s="674"/>
      <c r="P36" s="674"/>
      <c r="Q36" s="674"/>
      <c r="R36" s="674"/>
      <c r="S36" s="674"/>
      <c r="T36" s="674"/>
      <c r="U36" s="674"/>
      <c r="V36" s="674"/>
      <c r="W36" s="674"/>
      <c r="X36" s="674"/>
      <c r="Y36" s="674"/>
      <c r="Z36" s="674"/>
      <c r="AA36" s="674"/>
      <c r="AB36" s="674"/>
      <c r="AC36" s="674"/>
      <c r="AD36" s="674"/>
      <c r="AE36" s="674"/>
      <c r="AF36" s="674"/>
      <c r="AG36" s="674"/>
      <c r="AH36" s="674"/>
      <c r="AI36" s="674"/>
      <c r="AJ36" s="674"/>
      <c r="AK36" s="674"/>
      <c r="AL36" s="674"/>
      <c r="AM36" s="674"/>
      <c r="AN36" s="674"/>
      <c r="AO36" s="674"/>
      <c r="AP36" s="674"/>
      <c r="AQ36" s="674"/>
      <c r="AR36" s="674"/>
      <c r="AS36" s="674"/>
      <c r="AT36" s="674"/>
      <c r="AU36" s="674"/>
      <c r="AV36" s="674"/>
      <c r="AW36" s="674"/>
      <c r="AX36" s="674"/>
      <c r="AY36" s="674"/>
      <c r="AZ36" s="674"/>
      <c r="BA36" s="674"/>
      <c r="BB36" s="674"/>
      <c r="BC36" s="674"/>
      <c r="BD36" s="674"/>
      <c r="BE36" s="674"/>
      <c r="BF36" s="674"/>
      <c r="BG36" s="674"/>
      <c r="BH36" s="674"/>
      <c r="BI36" s="674"/>
      <c r="BJ36" s="674"/>
      <c r="BK36" s="674"/>
      <c r="BL36" s="674"/>
      <c r="BM36" s="674"/>
      <c r="BN36" s="674"/>
      <c r="BO36" s="674"/>
      <c r="BP36" s="674"/>
      <c r="BQ36" s="674"/>
      <c r="BR36" s="674"/>
      <c r="BS36" s="674"/>
      <c r="BT36" s="674"/>
      <c r="BU36" s="674"/>
      <c r="BV36" s="674"/>
      <c r="BW36" s="674"/>
      <c r="BX36" s="674"/>
      <c r="BY36" s="674"/>
      <c r="BZ36" s="674"/>
      <c r="CA36" s="674"/>
      <c r="CB36" s="674"/>
      <c r="CC36" s="674"/>
      <c r="CD36" s="674"/>
      <c r="CE36" s="674"/>
      <c r="CF36" s="674"/>
      <c r="CG36" s="674"/>
      <c r="CH36" s="674"/>
      <c r="CI36" s="674"/>
      <c r="CJ36" s="674"/>
      <c r="CK36" s="674"/>
      <c r="CL36" s="674"/>
      <c r="CM36" s="674"/>
      <c r="CN36" s="674"/>
      <c r="CO36" s="674"/>
      <c r="CP36" s="674"/>
      <c r="CQ36" s="674"/>
      <c r="CR36" s="674"/>
      <c r="CS36" s="674"/>
      <c r="CT36" s="674"/>
      <c r="CU36" s="674"/>
      <c r="CV36" s="674"/>
      <c r="CW36" s="674"/>
      <c r="CX36" s="674"/>
      <c r="CY36" s="674"/>
      <c r="CZ36" s="674"/>
      <c r="DA36" s="674"/>
      <c r="DB36" s="674"/>
      <c r="DC36" s="674"/>
      <c r="DD36" s="674"/>
      <c r="DE36" s="674"/>
      <c r="DF36" s="674"/>
      <c r="DG36" s="674"/>
      <c r="DH36" s="674"/>
      <c r="DI36" s="674"/>
      <c r="DJ36" s="674"/>
      <c r="DK36" s="674"/>
      <c r="DL36" s="674"/>
      <c r="DM36" s="674"/>
      <c r="DN36" s="674"/>
      <c r="DO36" s="674"/>
      <c r="DP36" s="674"/>
      <c r="DQ36" s="674"/>
      <c r="DR36" s="674"/>
      <c r="DS36" s="674"/>
      <c r="DT36" s="674"/>
      <c r="DU36" s="674"/>
      <c r="DV36" s="674"/>
      <c r="DW36" s="674"/>
      <c r="DX36" s="674"/>
      <c r="DY36" s="674"/>
      <c r="DZ36" s="674"/>
      <c r="EA36" s="674"/>
      <c r="EB36" s="674"/>
      <c r="EC36" s="674"/>
      <c r="ED36" s="674"/>
      <c r="EE36" s="674"/>
      <c r="EF36" s="674"/>
      <c r="EG36" s="674"/>
      <c r="EH36" s="674"/>
      <c r="EI36" s="674"/>
      <c r="EJ36" s="674"/>
      <c r="EK36" s="674"/>
    </row>
  </sheetData>
  <sheetProtection algorithmName="SHA-512" hashValue="dHHTbhLzaAp2Uxu4Xav1i8B7VDoiW6m1gLqjwNkngWskU2FiVyoVi8kBwgrgKUFbpBL3B5EX0ZioqYnjA+h0cw==" saltValue="PMGQElMUb7NlSueYWcjYPg==" spinCount="100000" sheet="1" formatCells="0" formatColumns="0" formatRows="0" insertColumns="0" insertRows="0"/>
  <mergeCells count="29">
    <mergeCell ref="B2:EK2"/>
    <mergeCell ref="B3:EK3"/>
    <mergeCell ref="B6:EK6"/>
    <mergeCell ref="B10:EK10"/>
    <mergeCell ref="G13:EK13"/>
    <mergeCell ref="L14:M14"/>
    <mergeCell ref="O14:EK14"/>
    <mergeCell ref="L15:M15"/>
    <mergeCell ref="O15:EK15"/>
    <mergeCell ref="L16:M16"/>
    <mergeCell ref="O16:EK16"/>
    <mergeCell ref="G19:EK19"/>
    <mergeCell ref="L20:M20"/>
    <mergeCell ref="O20:EK20"/>
    <mergeCell ref="L21:M21"/>
    <mergeCell ref="O21:EK21"/>
    <mergeCell ref="L22:M22"/>
    <mergeCell ref="O22:EK22"/>
    <mergeCell ref="L23:M23"/>
    <mergeCell ref="O23:EK23"/>
    <mergeCell ref="B27:EK27"/>
    <mergeCell ref="G30:EK30"/>
    <mergeCell ref="G36:EK36"/>
    <mergeCell ref="L31:M31"/>
    <mergeCell ref="O31:EK31"/>
    <mergeCell ref="L32:M32"/>
    <mergeCell ref="O32:EK32"/>
    <mergeCell ref="L33:M33"/>
    <mergeCell ref="O33:EK33"/>
  </mergeCells>
  <pageMargins left="0.25" right="0.3" top="0.5" bottom="0.65" header="0.3" footer="0.3"/>
  <pageSetup scale="98" orientation="portrait" r:id="rId1"/>
  <headerFooter alignWithMargins="0">
    <oddFooter>&amp;L&amp;6Freddie Mac Form 1105 (01/2013), Section V</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8" tint="0.59999389629810485"/>
    <pageSetUpPr fitToPage="1"/>
  </sheetPr>
  <dimension ref="A8:P190"/>
  <sheetViews>
    <sheetView showGridLines="0" workbookViewId="0">
      <selection activeCell="J26" sqref="J26"/>
    </sheetView>
  </sheetViews>
  <sheetFormatPr defaultColWidth="9.140625" defaultRowHeight="15"/>
  <cols>
    <col min="1" max="2" width="1.7109375" style="157" customWidth="1"/>
    <col min="3" max="3" width="2.85546875" style="157" customWidth="1"/>
    <col min="4" max="4" width="5.7109375" style="157" customWidth="1"/>
    <col min="5" max="5" width="8.5703125" style="157" customWidth="1"/>
    <col min="6" max="6" width="12.85546875" style="157" customWidth="1"/>
    <col min="7" max="7" width="13.5703125" style="158" customWidth="1"/>
    <col min="8" max="8" width="0.7109375" style="158" customWidth="1"/>
    <col min="9" max="9" width="20" style="158" customWidth="1"/>
    <col min="10" max="10" width="12.85546875" style="158" customWidth="1"/>
    <col min="11" max="11" width="19.140625" style="158" customWidth="1"/>
    <col min="12" max="12" width="1.7109375" style="158" customWidth="1"/>
    <col min="13" max="16384" width="9.140625" style="158"/>
  </cols>
  <sheetData>
    <row r="8" spans="2:12" ht="15.75" thickBot="1"/>
    <row r="9" spans="2:12">
      <c r="B9" s="159"/>
      <c r="C9" s="160"/>
      <c r="D9" s="160"/>
      <c r="E9" s="160"/>
      <c r="F9" s="160"/>
      <c r="G9" s="161"/>
      <c r="H9" s="161"/>
      <c r="I9" s="161"/>
      <c r="J9" s="161"/>
      <c r="K9" s="161"/>
      <c r="L9" s="162"/>
    </row>
    <row r="10" spans="2:12" ht="18.75">
      <c r="B10" s="163"/>
      <c r="C10" s="778" t="s">
        <v>368</v>
      </c>
      <c r="D10" s="778"/>
      <c r="E10" s="778"/>
      <c r="F10" s="778"/>
      <c r="G10" s="778"/>
      <c r="H10" s="778"/>
      <c r="I10" s="778"/>
      <c r="J10" s="778"/>
      <c r="K10" s="778"/>
      <c r="L10" s="164"/>
    </row>
    <row r="11" spans="2:12" ht="15" customHeight="1">
      <c r="B11" s="163"/>
      <c r="C11" s="165"/>
      <c r="D11" s="165"/>
      <c r="E11" s="165"/>
      <c r="F11" s="165"/>
      <c r="G11" s="165"/>
      <c r="H11" s="165"/>
      <c r="I11" s="165"/>
      <c r="J11" s="165"/>
      <c r="K11" s="165"/>
      <c r="L11" s="164"/>
    </row>
    <row r="12" spans="2:12" ht="15.75" customHeight="1" thickBot="1">
      <c r="B12" s="163"/>
      <c r="C12" s="683" t="s">
        <v>369</v>
      </c>
      <c r="D12" s="683"/>
      <c r="E12" s="683"/>
      <c r="F12" s="683"/>
      <c r="G12" s="683"/>
      <c r="H12" s="683"/>
      <c r="I12" s="683"/>
      <c r="J12" s="683"/>
      <c r="K12" s="683"/>
      <c r="L12" s="164"/>
    </row>
    <row r="13" spans="2:12" ht="15.75" customHeight="1" thickBot="1">
      <c r="B13" s="163"/>
      <c r="C13" s="166"/>
      <c r="D13" s="166"/>
      <c r="E13" s="166"/>
      <c r="F13" s="166"/>
      <c r="G13" s="166"/>
      <c r="H13" s="166"/>
      <c r="I13" s="166"/>
      <c r="J13" s="166"/>
      <c r="K13" s="166"/>
      <c r="L13" s="164"/>
    </row>
    <row r="14" spans="2:12" ht="15" customHeight="1">
      <c r="B14" s="163"/>
      <c r="D14" s="167"/>
      <c r="E14" s="167"/>
      <c r="F14" s="167"/>
      <c r="I14" s="684" t="s">
        <v>370</v>
      </c>
      <c r="J14" s="685"/>
      <c r="K14" s="686"/>
      <c r="L14" s="164"/>
    </row>
    <row r="15" spans="2:12" ht="15" customHeight="1">
      <c r="B15" s="163"/>
      <c r="E15" s="167"/>
      <c r="F15" s="167"/>
      <c r="I15" s="693" t="s">
        <v>371</v>
      </c>
      <c r="J15" s="687" t="s">
        <v>372</v>
      </c>
      <c r="K15" s="688"/>
      <c r="L15" s="164"/>
    </row>
    <row r="16" spans="2:12" ht="15" customHeight="1">
      <c r="B16" s="168"/>
      <c r="E16" s="169"/>
      <c r="F16" s="169"/>
      <c r="I16" s="693"/>
      <c r="J16" s="689" t="s">
        <v>373</v>
      </c>
      <c r="K16" s="691" t="s">
        <v>374</v>
      </c>
      <c r="L16" s="164"/>
    </row>
    <row r="17" spans="2:12" ht="15" customHeight="1">
      <c r="B17" s="163"/>
      <c r="C17" s="170"/>
      <c r="E17" s="169"/>
      <c r="F17" s="169"/>
      <c r="I17" s="693"/>
      <c r="J17" s="689"/>
      <c r="K17" s="691"/>
      <c r="L17" s="164"/>
    </row>
    <row r="18" spans="2:12" ht="15" customHeight="1" thickBot="1">
      <c r="B18" s="163"/>
      <c r="C18" s="170"/>
      <c r="E18" s="169"/>
      <c r="F18" s="169"/>
      <c r="I18" s="694"/>
      <c r="J18" s="690"/>
      <c r="K18" s="692"/>
      <c r="L18" s="164"/>
    </row>
    <row r="19" spans="2:12" ht="15" customHeight="1" thickBot="1">
      <c r="B19" s="163"/>
      <c r="C19" s="293" t="s">
        <v>375</v>
      </c>
      <c r="D19" s="171"/>
      <c r="E19" s="172"/>
      <c r="F19" s="172"/>
      <c r="G19" s="173"/>
      <c r="H19" s="173"/>
      <c r="I19" s="173"/>
      <c r="J19" s="173"/>
      <c r="K19" s="173"/>
      <c r="L19" s="164"/>
    </row>
    <row r="20" spans="2:12">
      <c r="B20" s="163"/>
      <c r="C20" s="174"/>
      <c r="D20" s="291" t="s">
        <v>376</v>
      </c>
      <c r="E20" s="176"/>
      <c r="F20" s="177"/>
      <c r="G20" s="177"/>
      <c r="H20" s="177"/>
      <c r="I20" s="66">
        <v>0</v>
      </c>
      <c r="J20" s="248"/>
      <c r="K20" s="249"/>
      <c r="L20" s="164"/>
    </row>
    <row r="21" spans="2:12">
      <c r="B21" s="163"/>
      <c r="C21" s="175"/>
      <c r="D21" s="291" t="s">
        <v>377</v>
      </c>
      <c r="E21" s="176"/>
      <c r="F21" s="177"/>
      <c r="G21" s="177"/>
      <c r="H21" s="177"/>
      <c r="I21" s="67">
        <v>0</v>
      </c>
      <c r="J21" s="70"/>
      <c r="K21" s="250"/>
      <c r="L21" s="164"/>
    </row>
    <row r="22" spans="2:12">
      <c r="B22" s="163"/>
      <c r="C22" s="175"/>
      <c r="D22" s="292" t="s">
        <v>378</v>
      </c>
      <c r="E22" s="178"/>
      <c r="F22" s="177"/>
      <c r="G22" s="177"/>
      <c r="H22" s="177"/>
      <c r="I22" s="68">
        <v>0</v>
      </c>
      <c r="J22" s="70"/>
      <c r="K22" s="250"/>
      <c r="L22" s="164"/>
    </row>
    <row r="23" spans="2:12">
      <c r="B23" s="163"/>
      <c r="C23" s="175"/>
      <c r="D23" s="292" t="s">
        <v>379</v>
      </c>
      <c r="E23" s="178"/>
      <c r="F23" s="177"/>
      <c r="G23" s="177"/>
      <c r="H23" s="177"/>
      <c r="I23" s="69">
        <v>0</v>
      </c>
      <c r="J23" s="70"/>
      <c r="K23" s="250"/>
      <c r="L23" s="164"/>
    </row>
    <row r="24" spans="2:12">
      <c r="B24" s="163"/>
      <c r="C24" s="175"/>
      <c r="D24" s="294" t="s">
        <v>380</v>
      </c>
      <c r="E24" s="178"/>
      <c r="F24" s="177"/>
      <c r="G24" s="177"/>
      <c r="H24" s="177"/>
      <c r="I24" s="67">
        <v>0</v>
      </c>
      <c r="J24" s="70"/>
      <c r="K24" s="250"/>
      <c r="L24" s="164"/>
    </row>
    <row r="25" spans="2:12">
      <c r="B25" s="163"/>
      <c r="C25" s="175"/>
      <c r="D25" s="294" t="s">
        <v>381</v>
      </c>
      <c r="E25" s="680"/>
      <c r="F25" s="681"/>
      <c r="G25" s="682"/>
      <c r="H25" s="177"/>
      <c r="I25" s="68">
        <v>0</v>
      </c>
      <c r="J25" s="70"/>
      <c r="K25" s="250"/>
      <c r="L25" s="164"/>
    </row>
    <row r="26" spans="2:12" ht="15.75" thickBot="1">
      <c r="B26" s="163"/>
      <c r="C26" s="175"/>
      <c r="E26" s="178"/>
      <c r="F26" s="180"/>
      <c r="G26" s="297" t="s">
        <v>382</v>
      </c>
      <c r="H26" s="180"/>
      <c r="I26" s="241">
        <f>SUM(I20:I25)</f>
        <v>0</v>
      </c>
      <c r="J26" s="242">
        <f>SUM(J21:J25)</f>
        <v>0</v>
      </c>
      <c r="K26" s="245">
        <v>0</v>
      </c>
      <c r="L26" s="164"/>
    </row>
    <row r="27" spans="2:12" ht="3.75" customHeight="1">
      <c r="B27" s="163"/>
      <c r="C27" s="175"/>
      <c r="D27" s="175"/>
      <c r="E27" s="175"/>
      <c r="F27" s="175"/>
      <c r="G27" s="182"/>
      <c r="H27" s="182"/>
      <c r="I27" s="182"/>
      <c r="J27" s="182"/>
      <c r="K27" s="182"/>
      <c r="L27" s="164"/>
    </row>
    <row r="28" spans="2:12" ht="15.75" thickBot="1">
      <c r="B28" s="163"/>
      <c r="C28" s="296" t="s">
        <v>383</v>
      </c>
      <c r="D28" s="183"/>
      <c r="E28" s="183"/>
      <c r="F28" s="183"/>
      <c r="G28" s="173"/>
      <c r="H28" s="173"/>
      <c r="I28" s="173"/>
      <c r="J28" s="173"/>
      <c r="K28" s="173"/>
      <c r="L28" s="164"/>
    </row>
    <row r="29" spans="2:12">
      <c r="B29" s="163"/>
      <c r="C29" s="181"/>
      <c r="D29" s="295" t="s">
        <v>384</v>
      </c>
      <c r="E29" s="177"/>
      <c r="F29" s="177"/>
      <c r="G29" s="182"/>
      <c r="H29" s="182"/>
      <c r="I29" s="66">
        <v>0</v>
      </c>
      <c r="J29" s="72"/>
      <c r="K29" s="73"/>
      <c r="L29" s="164"/>
    </row>
    <row r="30" spans="2:12">
      <c r="B30" s="163"/>
      <c r="C30" s="178"/>
      <c r="D30" s="295" t="s">
        <v>385</v>
      </c>
      <c r="E30" s="177"/>
      <c r="F30" s="177"/>
      <c r="G30" s="182"/>
      <c r="H30" s="182"/>
      <c r="I30" s="69">
        <v>0</v>
      </c>
      <c r="J30" s="74"/>
      <c r="K30" s="75"/>
      <c r="L30" s="164"/>
    </row>
    <row r="31" spans="2:12">
      <c r="B31" s="163"/>
      <c r="C31" s="179"/>
      <c r="D31" s="295" t="s">
        <v>386</v>
      </c>
      <c r="E31" s="177"/>
      <c r="F31" s="177"/>
      <c r="G31" s="182"/>
      <c r="H31" s="182"/>
      <c r="I31" s="69">
        <v>0</v>
      </c>
      <c r="J31" s="76"/>
      <c r="K31" s="77"/>
      <c r="L31" s="164"/>
    </row>
    <row r="32" spans="2:12">
      <c r="B32" s="163"/>
      <c r="C32" s="179"/>
      <c r="D32" s="295" t="s">
        <v>387</v>
      </c>
      <c r="E32" s="177"/>
      <c r="F32" s="177"/>
      <c r="G32" s="182"/>
      <c r="H32" s="182"/>
      <c r="I32" s="67">
        <v>0</v>
      </c>
      <c r="J32" s="76"/>
      <c r="K32" s="75"/>
      <c r="L32" s="164"/>
    </row>
    <row r="33" spans="2:16">
      <c r="B33" s="163"/>
      <c r="C33" s="179"/>
      <c r="D33" s="295" t="s">
        <v>388</v>
      </c>
      <c r="E33" s="177"/>
      <c r="F33" s="177"/>
      <c r="G33" s="182"/>
      <c r="H33" s="182"/>
      <c r="I33" s="68">
        <v>0</v>
      </c>
      <c r="J33" s="74"/>
      <c r="K33" s="75"/>
      <c r="L33" s="164"/>
    </row>
    <row r="34" spans="2:16">
      <c r="B34" s="163"/>
      <c r="C34" s="179"/>
      <c r="D34" s="295" t="s">
        <v>389</v>
      </c>
      <c r="E34" s="177"/>
      <c r="F34" s="177"/>
      <c r="G34" s="182"/>
      <c r="H34" s="182"/>
      <c r="I34" s="69">
        <v>0</v>
      </c>
      <c r="J34" s="78"/>
      <c r="K34" s="77"/>
      <c r="L34" s="164"/>
    </row>
    <row r="35" spans="2:16">
      <c r="B35" s="163"/>
      <c r="C35" s="179"/>
      <c r="D35" s="295" t="s">
        <v>390</v>
      </c>
      <c r="E35" s="177"/>
      <c r="F35" s="177"/>
      <c r="G35" s="182"/>
      <c r="H35" s="182"/>
      <c r="I35" s="69">
        <v>0</v>
      </c>
      <c r="J35" s="78"/>
      <c r="K35" s="79"/>
      <c r="L35" s="164"/>
    </row>
    <row r="36" spans="2:16">
      <c r="B36" s="163"/>
      <c r="C36" s="179"/>
      <c r="D36" s="295" t="s">
        <v>391</v>
      </c>
      <c r="E36" s="177"/>
      <c r="F36" s="177"/>
      <c r="G36" s="182"/>
      <c r="H36" s="182"/>
      <c r="I36" s="69">
        <v>0</v>
      </c>
      <c r="J36" s="78"/>
      <c r="K36" s="79"/>
      <c r="L36" s="164"/>
    </row>
    <row r="37" spans="2:16">
      <c r="B37" s="163"/>
      <c r="C37" s="178"/>
      <c r="D37" s="295" t="s">
        <v>392</v>
      </c>
      <c r="E37" s="177"/>
      <c r="F37" s="177"/>
      <c r="G37" s="182"/>
      <c r="H37" s="182"/>
      <c r="I37" s="67">
        <v>0</v>
      </c>
      <c r="J37" s="78"/>
      <c r="K37" s="79"/>
      <c r="L37" s="164"/>
    </row>
    <row r="38" spans="2:16">
      <c r="B38" s="163"/>
      <c r="C38" s="178"/>
      <c r="D38" s="295" t="s">
        <v>393</v>
      </c>
      <c r="E38" s="177"/>
      <c r="F38" s="177"/>
      <c r="G38" s="182"/>
      <c r="H38" s="182"/>
      <c r="I38" s="68">
        <v>0</v>
      </c>
      <c r="J38" s="251"/>
      <c r="K38" s="252"/>
      <c r="L38" s="164"/>
    </row>
    <row r="39" spans="2:16">
      <c r="B39" s="163"/>
      <c r="C39" s="178"/>
      <c r="D39" s="295" t="s">
        <v>394</v>
      </c>
      <c r="E39" s="177"/>
      <c r="F39" s="177"/>
      <c r="G39" s="182"/>
      <c r="H39" s="182"/>
      <c r="I39" s="69">
        <v>0</v>
      </c>
      <c r="J39" s="74"/>
      <c r="K39" s="77"/>
      <c r="L39" s="164"/>
      <c r="P39"/>
    </row>
    <row r="40" spans="2:16">
      <c r="B40" s="163"/>
      <c r="C40" s="178"/>
      <c r="D40" s="295" t="s">
        <v>395</v>
      </c>
      <c r="E40" s="177"/>
      <c r="F40" s="177"/>
      <c r="G40" s="182"/>
      <c r="H40" s="182"/>
      <c r="I40" s="67">
        <v>0</v>
      </c>
      <c r="J40" s="78"/>
      <c r="K40" s="79"/>
      <c r="L40" s="164"/>
    </row>
    <row r="41" spans="2:16">
      <c r="B41" s="163"/>
      <c r="C41" s="178"/>
      <c r="D41" s="295" t="s">
        <v>396</v>
      </c>
      <c r="E41" s="177"/>
      <c r="F41" s="177"/>
      <c r="G41" s="182"/>
      <c r="H41" s="182"/>
      <c r="I41" s="68">
        <v>0</v>
      </c>
      <c r="J41" s="78"/>
      <c r="K41" s="79"/>
      <c r="L41" s="164"/>
    </row>
    <row r="42" spans="2:16">
      <c r="B42" s="163"/>
      <c r="C42" s="179"/>
      <c r="D42" s="295" t="s">
        <v>397</v>
      </c>
      <c r="E42" s="177"/>
      <c r="F42" s="177"/>
      <c r="G42" s="182"/>
      <c r="H42" s="182"/>
      <c r="I42" s="67">
        <v>0</v>
      </c>
      <c r="J42" s="78"/>
      <c r="K42" s="75"/>
      <c r="L42" s="164"/>
    </row>
    <row r="43" spans="2:16">
      <c r="B43" s="163"/>
      <c r="C43" s="178"/>
      <c r="D43" s="295" t="s">
        <v>398</v>
      </c>
      <c r="E43" s="177"/>
      <c r="F43" s="177"/>
      <c r="G43" s="182"/>
      <c r="H43" s="182"/>
      <c r="I43" s="67">
        <v>0</v>
      </c>
      <c r="J43" s="76"/>
      <c r="K43" s="77"/>
      <c r="L43" s="164"/>
    </row>
    <row r="44" spans="2:16">
      <c r="B44" s="163"/>
      <c r="C44" s="178"/>
      <c r="D44" s="294" t="s">
        <v>381</v>
      </c>
      <c r="E44" s="680"/>
      <c r="F44" s="681"/>
      <c r="G44" s="682"/>
      <c r="H44" s="182"/>
      <c r="I44" s="71">
        <v>0</v>
      </c>
      <c r="J44" s="80"/>
      <c r="K44" s="81"/>
      <c r="L44" s="164"/>
    </row>
    <row r="45" spans="2:16" ht="15.75" thickBot="1">
      <c r="B45" s="163"/>
      <c r="C45" s="184"/>
      <c r="D45" s="177"/>
      <c r="E45" s="185"/>
      <c r="F45" s="185"/>
      <c r="G45" s="297" t="s">
        <v>382</v>
      </c>
      <c r="H45" s="182"/>
      <c r="I45" s="243">
        <f>SUM(I29:I44)</f>
        <v>0</v>
      </c>
      <c r="J45" s="244">
        <f>SUM(J29:J37,J39:J44)</f>
        <v>0</v>
      </c>
      <c r="K45" s="245">
        <f>SUM(K29:K37,K39:K44)</f>
        <v>0</v>
      </c>
      <c r="L45" s="164"/>
    </row>
    <row r="46" spans="2:16" ht="3.75" customHeight="1">
      <c r="B46" s="186"/>
      <c r="C46" s="178"/>
      <c r="D46" s="180"/>
      <c r="E46" s="180"/>
      <c r="F46" s="180"/>
      <c r="G46" s="182"/>
      <c r="H46" s="182"/>
      <c r="I46" s="182"/>
      <c r="J46" s="182"/>
      <c r="K46" s="182"/>
      <c r="L46" s="164"/>
    </row>
    <row r="47" spans="2:16" ht="15.75" thickBot="1">
      <c r="B47" s="186"/>
      <c r="C47" s="298" t="s">
        <v>399</v>
      </c>
      <c r="D47" s="183"/>
      <c r="E47" s="183"/>
      <c r="F47" s="183"/>
      <c r="G47" s="173"/>
      <c r="H47" s="173"/>
      <c r="I47" s="173"/>
      <c r="J47" s="173"/>
      <c r="K47" s="173"/>
      <c r="L47" s="164"/>
    </row>
    <row r="48" spans="2:16">
      <c r="B48" s="163"/>
      <c r="C48" s="187"/>
      <c r="D48" s="295" t="s">
        <v>400</v>
      </c>
      <c r="E48" s="188"/>
      <c r="F48" s="188"/>
      <c r="G48" s="182"/>
      <c r="H48" s="182"/>
      <c r="I48" s="66">
        <v>0</v>
      </c>
      <c r="J48" s="253"/>
      <c r="K48" s="254"/>
      <c r="L48" s="164"/>
    </row>
    <row r="49" spans="2:12">
      <c r="B49" s="163"/>
      <c r="C49" s="178"/>
      <c r="D49" s="295" t="s">
        <v>401</v>
      </c>
      <c r="E49" s="177"/>
      <c r="F49" s="177"/>
      <c r="G49" s="182"/>
      <c r="H49" s="182"/>
      <c r="I49" s="69">
        <v>0</v>
      </c>
      <c r="J49" s="74"/>
      <c r="K49" s="90"/>
      <c r="L49" s="164"/>
    </row>
    <row r="50" spans="2:12">
      <c r="B50" s="163"/>
      <c r="C50" s="178"/>
      <c r="D50" s="295" t="s">
        <v>402</v>
      </c>
      <c r="E50" s="177"/>
      <c r="F50" s="177"/>
      <c r="G50" s="182"/>
      <c r="H50" s="182"/>
      <c r="I50" s="69">
        <v>0</v>
      </c>
      <c r="J50" s="78"/>
      <c r="K50" s="75"/>
      <c r="L50" s="164"/>
    </row>
    <row r="51" spans="2:12">
      <c r="B51" s="163"/>
      <c r="C51" s="178"/>
      <c r="D51" s="295" t="s">
        <v>403</v>
      </c>
      <c r="E51" s="177"/>
      <c r="F51" s="177"/>
      <c r="G51" s="182"/>
      <c r="H51" s="182"/>
      <c r="I51" s="67">
        <v>0</v>
      </c>
      <c r="J51" s="76"/>
      <c r="K51" s="77"/>
      <c r="L51" s="164"/>
    </row>
    <row r="52" spans="2:12">
      <c r="B52" s="163"/>
      <c r="C52" s="178"/>
      <c r="D52" s="299" t="s">
        <v>404</v>
      </c>
      <c r="E52" s="177"/>
      <c r="F52" s="177"/>
      <c r="G52" s="182"/>
      <c r="H52" s="182"/>
      <c r="I52" s="68">
        <v>0</v>
      </c>
      <c r="J52" s="74"/>
      <c r="K52" s="75"/>
      <c r="L52" s="164"/>
    </row>
    <row r="53" spans="2:12">
      <c r="B53" s="163"/>
      <c r="C53" s="189"/>
      <c r="D53" s="295" t="s">
        <v>405</v>
      </c>
      <c r="E53" s="177"/>
      <c r="F53" s="177"/>
      <c r="G53" s="182"/>
      <c r="H53" s="182"/>
      <c r="I53" s="69">
        <v>0</v>
      </c>
      <c r="J53" s="76"/>
      <c r="K53" s="75"/>
      <c r="L53" s="164"/>
    </row>
    <row r="54" spans="2:12">
      <c r="B54" s="163"/>
      <c r="C54" s="190"/>
      <c r="D54" s="295" t="s">
        <v>406</v>
      </c>
      <c r="E54" s="177"/>
      <c r="F54" s="177"/>
      <c r="G54" s="182"/>
      <c r="H54" s="182"/>
      <c r="I54" s="67">
        <v>0</v>
      </c>
      <c r="J54" s="76"/>
      <c r="K54" s="75"/>
      <c r="L54" s="164"/>
    </row>
    <row r="55" spans="2:12">
      <c r="B55" s="163"/>
      <c r="C55" s="191"/>
      <c r="D55" s="295" t="s">
        <v>407</v>
      </c>
      <c r="E55" s="177"/>
      <c r="F55" s="177"/>
      <c r="G55" s="182"/>
      <c r="H55" s="182"/>
      <c r="I55" s="69">
        <v>0</v>
      </c>
      <c r="J55" s="74"/>
      <c r="K55" s="75"/>
      <c r="L55" s="164"/>
    </row>
    <row r="56" spans="2:12">
      <c r="B56" s="163"/>
      <c r="C56" s="179"/>
      <c r="D56" s="299" t="s">
        <v>408</v>
      </c>
      <c r="E56" s="177"/>
      <c r="F56" s="177"/>
      <c r="G56" s="182"/>
      <c r="H56" s="182"/>
      <c r="I56" s="69">
        <v>0</v>
      </c>
      <c r="J56" s="78"/>
      <c r="K56" s="75"/>
      <c r="L56" s="164"/>
    </row>
    <row r="57" spans="2:12">
      <c r="B57" s="163"/>
      <c r="C57" s="178"/>
      <c r="D57" s="299" t="s">
        <v>409</v>
      </c>
      <c r="E57" s="177"/>
      <c r="F57" s="177"/>
      <c r="G57" s="182"/>
      <c r="H57" s="182"/>
      <c r="I57" s="67">
        <v>0</v>
      </c>
      <c r="J57" s="76"/>
      <c r="K57" s="75"/>
      <c r="L57" s="164"/>
    </row>
    <row r="58" spans="2:12">
      <c r="B58" s="163"/>
      <c r="C58" s="178"/>
      <c r="D58" s="299" t="s">
        <v>410</v>
      </c>
      <c r="E58" s="177"/>
      <c r="F58" s="177"/>
      <c r="H58" s="182"/>
      <c r="I58" s="68">
        <v>0</v>
      </c>
      <c r="J58" s="76"/>
      <c r="K58" s="75"/>
      <c r="L58" s="164"/>
    </row>
    <row r="59" spans="2:12">
      <c r="B59" s="163"/>
      <c r="C59" s="178"/>
      <c r="D59" s="299" t="s">
        <v>411</v>
      </c>
      <c r="E59" s="177"/>
      <c r="F59" s="177"/>
      <c r="G59" s="182"/>
      <c r="H59" s="182"/>
      <c r="I59" s="67">
        <v>0</v>
      </c>
      <c r="J59" s="76"/>
      <c r="K59" s="75"/>
      <c r="L59" s="164"/>
    </row>
    <row r="60" spans="2:12">
      <c r="B60" s="163"/>
      <c r="C60" s="179"/>
      <c r="D60" s="294" t="s">
        <v>381</v>
      </c>
      <c r="E60" s="680"/>
      <c r="F60" s="681"/>
      <c r="G60" s="682"/>
      <c r="H60" s="182"/>
      <c r="I60" s="71">
        <v>0</v>
      </c>
      <c r="J60" s="80"/>
      <c r="K60" s="91"/>
      <c r="L60" s="164"/>
    </row>
    <row r="61" spans="2:12" ht="15.75" thickBot="1">
      <c r="B61" s="163"/>
      <c r="C61" s="179"/>
      <c r="D61" s="177"/>
      <c r="E61" s="185"/>
      <c r="F61" s="185"/>
      <c r="G61" s="297" t="s">
        <v>382</v>
      </c>
      <c r="H61" s="182"/>
      <c r="I61" s="243">
        <f>SUM(I48:I60)</f>
        <v>0</v>
      </c>
      <c r="J61" s="244">
        <f>SUM(J49:J60)</f>
        <v>0</v>
      </c>
      <c r="K61" s="245">
        <f>SUM(K49:K60)</f>
        <v>0</v>
      </c>
      <c r="L61" s="164"/>
    </row>
    <row r="62" spans="2:12" ht="9" customHeight="1" thickBot="1">
      <c r="B62" s="192"/>
      <c r="C62" s="193"/>
      <c r="D62" s="194"/>
      <c r="E62" s="194"/>
      <c r="F62" s="194"/>
      <c r="G62" s="173"/>
      <c r="H62" s="173"/>
      <c r="I62" s="173"/>
      <c r="J62" s="173"/>
      <c r="K62" s="173"/>
      <c r="L62" s="195"/>
    </row>
    <row r="63" spans="2:12" ht="15.75" thickBot="1">
      <c r="B63" s="186"/>
      <c r="C63" s="296" t="s">
        <v>412</v>
      </c>
      <c r="D63" s="194"/>
      <c r="E63" s="194"/>
      <c r="F63" s="194"/>
      <c r="G63" s="173"/>
      <c r="H63" s="173"/>
      <c r="I63" s="173"/>
      <c r="J63" s="173"/>
      <c r="K63" s="173"/>
      <c r="L63" s="164"/>
    </row>
    <row r="64" spans="2:12">
      <c r="B64" s="186"/>
      <c r="C64" s="178"/>
      <c r="D64" s="300" t="s">
        <v>413</v>
      </c>
      <c r="E64" s="177"/>
      <c r="F64" s="177"/>
      <c r="G64" s="182"/>
      <c r="H64" s="182"/>
      <c r="I64" s="66">
        <v>0</v>
      </c>
      <c r="J64" s="253"/>
      <c r="K64" s="254"/>
      <c r="L64" s="164"/>
    </row>
    <row r="65" spans="2:12">
      <c r="B65" s="186"/>
      <c r="C65" s="178"/>
      <c r="D65" s="300" t="s">
        <v>414</v>
      </c>
      <c r="E65" s="177"/>
      <c r="F65" s="177"/>
      <c r="G65" s="182"/>
      <c r="H65" s="182"/>
      <c r="I65" s="69">
        <v>0</v>
      </c>
      <c r="J65" s="255"/>
      <c r="K65" s="252"/>
      <c r="L65" s="164"/>
    </row>
    <row r="66" spans="2:12">
      <c r="B66" s="186"/>
      <c r="C66" s="181"/>
      <c r="D66" s="294" t="s">
        <v>381</v>
      </c>
      <c r="E66" s="680"/>
      <c r="F66" s="681"/>
      <c r="G66" s="682"/>
      <c r="H66" s="182"/>
      <c r="I66" s="82">
        <v>0</v>
      </c>
      <c r="J66" s="256"/>
      <c r="K66" s="257"/>
      <c r="L66" s="164"/>
    </row>
    <row r="67" spans="2:12" ht="15.75" thickBot="1">
      <c r="B67" s="186"/>
      <c r="C67" s="181"/>
      <c r="D67" s="179"/>
      <c r="E67" s="176"/>
      <c r="F67" s="176"/>
      <c r="G67" s="297" t="s">
        <v>382</v>
      </c>
      <c r="H67" s="182"/>
      <c r="I67" s="241">
        <f>SUM(I64:I66)</f>
        <v>0</v>
      </c>
      <c r="J67" s="247">
        <v>0</v>
      </c>
      <c r="K67" s="245">
        <v>0</v>
      </c>
      <c r="L67" s="164"/>
    </row>
    <row r="68" spans="2:12" ht="3.75" customHeight="1">
      <c r="B68" s="186"/>
      <c r="C68" s="181"/>
      <c r="D68" s="179"/>
      <c r="E68" s="176"/>
      <c r="F68" s="176"/>
      <c r="G68" s="181"/>
      <c r="H68" s="182"/>
      <c r="I68" s="182"/>
      <c r="J68" s="182"/>
      <c r="K68" s="182"/>
      <c r="L68" s="164"/>
    </row>
    <row r="69" spans="2:12" ht="15.75" thickBot="1">
      <c r="B69" s="163"/>
      <c r="C69" s="301" t="s">
        <v>415</v>
      </c>
      <c r="D69" s="196"/>
      <c r="E69" s="196"/>
      <c r="F69" s="196"/>
      <c r="G69" s="197"/>
      <c r="H69" s="197"/>
      <c r="I69" s="197"/>
      <c r="J69" s="197"/>
      <c r="K69" s="197"/>
      <c r="L69" s="164"/>
    </row>
    <row r="70" spans="2:12">
      <c r="B70" s="198"/>
      <c r="C70" s="199"/>
      <c r="D70" s="295" t="s">
        <v>416</v>
      </c>
      <c r="E70" s="199"/>
      <c r="F70" s="199"/>
      <c r="I70" s="83">
        <v>0</v>
      </c>
      <c r="J70" s="92"/>
      <c r="K70" s="93"/>
      <c r="L70" s="164"/>
    </row>
    <row r="71" spans="2:12">
      <c r="B71" s="200"/>
      <c r="C71" s="201"/>
      <c r="D71" s="295" t="s">
        <v>417</v>
      </c>
      <c r="E71" s="202"/>
      <c r="F71" s="202"/>
      <c r="I71" s="68">
        <v>0</v>
      </c>
      <c r="J71" s="78"/>
      <c r="K71" s="75"/>
      <c r="L71" s="164"/>
    </row>
    <row r="72" spans="2:12">
      <c r="B72" s="200"/>
      <c r="C72" s="201"/>
      <c r="D72" s="295" t="s">
        <v>418</v>
      </c>
      <c r="I72" s="69">
        <v>0</v>
      </c>
      <c r="J72" s="76"/>
      <c r="K72" s="75"/>
      <c r="L72" s="164"/>
    </row>
    <row r="73" spans="2:12">
      <c r="B73" s="203"/>
      <c r="D73" s="295" t="s">
        <v>419</v>
      </c>
      <c r="I73" s="69">
        <v>0</v>
      </c>
      <c r="J73" s="74"/>
      <c r="K73" s="77"/>
      <c r="L73" s="164"/>
    </row>
    <row r="74" spans="2:12">
      <c r="B74" s="204"/>
      <c r="C74" s="202"/>
      <c r="D74" s="295" t="s">
        <v>420</v>
      </c>
      <c r="I74" s="67">
        <v>0</v>
      </c>
      <c r="J74" s="255"/>
      <c r="K74" s="252"/>
      <c r="L74" s="164"/>
    </row>
    <row r="75" spans="2:12">
      <c r="B75" s="205"/>
      <c r="C75" s="206"/>
      <c r="D75" s="294" t="s">
        <v>381</v>
      </c>
      <c r="E75" s="680"/>
      <c r="F75" s="681"/>
      <c r="G75" s="682"/>
      <c r="I75" s="71">
        <v>0</v>
      </c>
      <c r="J75" s="256"/>
      <c r="K75" s="257"/>
      <c r="L75" s="164"/>
    </row>
    <row r="76" spans="2:12" ht="15.75" thickBot="1">
      <c r="B76" s="205"/>
      <c r="C76" s="206"/>
      <c r="D76" s="207"/>
      <c r="G76" s="297" t="s">
        <v>382</v>
      </c>
      <c r="I76" s="246">
        <f>SUM(I70:I75)</f>
        <v>0</v>
      </c>
      <c r="J76" s="247">
        <f>SUM(J70:J73)</f>
        <v>0</v>
      </c>
      <c r="K76" s="245">
        <f>SUM(K70:K73)</f>
        <v>0</v>
      </c>
      <c r="L76" s="164"/>
    </row>
    <row r="77" spans="2:12" ht="3.75" customHeight="1">
      <c r="B77" s="208"/>
      <c r="C77" s="209"/>
      <c r="I77" s="210"/>
      <c r="L77" s="164"/>
    </row>
    <row r="78" spans="2:12" ht="15.75" thickBot="1">
      <c r="B78" s="208"/>
      <c r="C78" s="301" t="s">
        <v>154</v>
      </c>
      <c r="D78" s="196"/>
      <c r="E78" s="196"/>
      <c r="F78" s="196"/>
      <c r="G78" s="197"/>
      <c r="H78" s="197"/>
      <c r="I78" s="211"/>
      <c r="L78" s="164"/>
    </row>
    <row r="79" spans="2:12">
      <c r="B79" s="212"/>
      <c r="C79" s="199"/>
      <c r="D79" s="295" t="s">
        <v>421</v>
      </c>
      <c r="E79" s="199"/>
      <c r="F79" s="199"/>
      <c r="I79" s="84">
        <v>0</v>
      </c>
      <c r="J79" s="253"/>
      <c r="K79" s="254"/>
      <c r="L79" s="164"/>
    </row>
    <row r="80" spans="2:12">
      <c r="B80" s="208"/>
      <c r="C80" s="201"/>
      <c r="D80" s="295" t="s">
        <v>422</v>
      </c>
      <c r="E80" s="202"/>
      <c r="F80" s="202"/>
      <c r="I80" s="85">
        <v>0</v>
      </c>
      <c r="J80" s="255"/>
      <c r="K80" s="252"/>
      <c r="L80" s="164"/>
    </row>
    <row r="81" spans="2:12">
      <c r="B81" s="208"/>
      <c r="C81" s="201"/>
      <c r="D81" s="295" t="s">
        <v>423</v>
      </c>
      <c r="I81" s="85">
        <v>0</v>
      </c>
      <c r="J81" s="255"/>
      <c r="K81" s="252"/>
      <c r="L81" s="164"/>
    </row>
    <row r="82" spans="2:12">
      <c r="B82" s="208"/>
      <c r="D82" s="295" t="s">
        <v>424</v>
      </c>
      <c r="I82" s="85">
        <v>0</v>
      </c>
      <c r="J82" s="255"/>
      <c r="K82" s="252"/>
      <c r="L82" s="164"/>
    </row>
    <row r="83" spans="2:12">
      <c r="B83" s="208"/>
      <c r="C83" s="202"/>
      <c r="D83" s="295" t="s">
        <v>425</v>
      </c>
      <c r="I83" s="86">
        <v>0</v>
      </c>
      <c r="J83" s="255"/>
      <c r="K83" s="252"/>
      <c r="L83" s="164"/>
    </row>
    <row r="84" spans="2:12">
      <c r="B84" s="208"/>
      <c r="C84" s="206"/>
      <c r="D84" s="302" t="s">
        <v>426</v>
      </c>
      <c r="I84" s="86">
        <v>0</v>
      </c>
      <c r="J84" s="255"/>
      <c r="K84" s="252"/>
      <c r="L84" s="164"/>
    </row>
    <row r="85" spans="2:12">
      <c r="B85" s="213"/>
      <c r="C85" s="206"/>
      <c r="D85" s="302" t="s">
        <v>427</v>
      </c>
      <c r="I85" s="87">
        <v>0</v>
      </c>
      <c r="J85" s="255"/>
      <c r="K85" s="252"/>
      <c r="L85" s="164"/>
    </row>
    <row r="86" spans="2:12">
      <c r="B86" s="163"/>
      <c r="D86" s="294" t="s">
        <v>381</v>
      </c>
      <c r="E86" s="680"/>
      <c r="F86" s="681"/>
      <c r="G86" s="682"/>
      <c r="I86" s="88">
        <v>0</v>
      </c>
      <c r="J86" s="255"/>
      <c r="K86" s="252"/>
      <c r="L86" s="164"/>
    </row>
    <row r="87" spans="2:12" ht="15.75" thickBot="1">
      <c r="B87" s="214"/>
      <c r="C87" s="215"/>
      <c r="D87" s="207"/>
      <c r="G87" s="297" t="s">
        <v>382</v>
      </c>
      <c r="I87" s="241">
        <f>SUM(I79:I86)</f>
        <v>0</v>
      </c>
      <c r="J87" s="258">
        <v>0</v>
      </c>
      <c r="K87" s="259">
        <v>0</v>
      </c>
      <c r="L87" s="164"/>
    </row>
    <row r="88" spans="2:12" ht="3.75" customHeight="1">
      <c r="B88" s="214"/>
      <c r="C88" s="215"/>
      <c r="L88" s="164"/>
    </row>
    <row r="89" spans="2:12" ht="15.75" thickBot="1">
      <c r="B89" s="163"/>
      <c r="C89" s="301" t="s">
        <v>428</v>
      </c>
      <c r="D89" s="196"/>
      <c r="E89" s="196"/>
      <c r="F89" s="196"/>
      <c r="G89" s="197"/>
      <c r="H89" s="197"/>
      <c r="I89" s="197"/>
      <c r="J89" s="197"/>
      <c r="K89" s="197"/>
      <c r="L89" s="164"/>
    </row>
    <row r="90" spans="2:12">
      <c r="B90" s="204"/>
      <c r="C90" s="202"/>
      <c r="D90" s="300" t="s">
        <v>429</v>
      </c>
      <c r="I90" s="83">
        <v>0</v>
      </c>
      <c r="J90" s="262"/>
      <c r="K90" s="254"/>
      <c r="L90" s="164"/>
    </row>
    <row r="91" spans="2:12">
      <c r="B91" s="205"/>
      <c r="C91" s="207"/>
      <c r="D91" s="300" t="s">
        <v>430</v>
      </c>
      <c r="I91" s="86">
        <v>0</v>
      </c>
      <c r="J91" s="255"/>
      <c r="K91" s="252"/>
      <c r="L91" s="164"/>
    </row>
    <row r="92" spans="2:12">
      <c r="B92" s="205"/>
      <c r="C92" s="207"/>
      <c r="D92" s="294" t="s">
        <v>381</v>
      </c>
      <c r="E92" s="680"/>
      <c r="F92" s="681"/>
      <c r="G92" s="682"/>
      <c r="I92" s="87">
        <v>0</v>
      </c>
      <c r="J92" s="255"/>
      <c r="K92" s="252"/>
      <c r="L92" s="164"/>
    </row>
    <row r="93" spans="2:12" ht="15.75" thickBot="1">
      <c r="B93" s="208"/>
      <c r="C93" s="209"/>
      <c r="D93" s="209"/>
      <c r="G93" s="297" t="s">
        <v>382</v>
      </c>
      <c r="I93" s="241">
        <f>SUM(I90:I92)</f>
        <v>0</v>
      </c>
      <c r="J93" s="260">
        <v>0</v>
      </c>
      <c r="K93" s="261">
        <v>0</v>
      </c>
      <c r="L93" s="164"/>
    </row>
    <row r="94" spans="2:12" ht="3.75" customHeight="1">
      <c r="B94" s="208"/>
      <c r="C94" s="209"/>
      <c r="D94" s="209"/>
      <c r="L94" s="164"/>
    </row>
    <row r="95" spans="2:12" ht="15.75" thickBot="1">
      <c r="B95" s="213"/>
      <c r="C95" s="301" t="s">
        <v>431</v>
      </c>
      <c r="D95" s="216"/>
      <c r="E95" s="196"/>
      <c r="F95" s="196"/>
      <c r="G95" s="197"/>
      <c r="H95" s="197"/>
      <c r="I95" s="197"/>
      <c r="J95" s="197"/>
      <c r="K95" s="197"/>
      <c r="L95" s="164"/>
    </row>
    <row r="96" spans="2:12">
      <c r="B96" s="163"/>
      <c r="D96" s="299" t="s">
        <v>432</v>
      </c>
      <c r="I96" s="66">
        <v>0</v>
      </c>
      <c r="J96" s="94"/>
      <c r="K96" s="73"/>
      <c r="L96" s="164"/>
    </row>
    <row r="97" spans="2:12">
      <c r="B97" s="204"/>
      <c r="C97" s="202"/>
      <c r="D97" s="299" t="s">
        <v>433</v>
      </c>
      <c r="I97" s="69">
        <v>0</v>
      </c>
      <c r="J97" s="76"/>
      <c r="K97" s="75"/>
      <c r="L97" s="164"/>
    </row>
    <row r="98" spans="2:12">
      <c r="B98" s="217"/>
      <c r="C98" s="201"/>
      <c r="D98" s="299" t="s">
        <v>434</v>
      </c>
      <c r="I98" s="67">
        <v>0</v>
      </c>
      <c r="J98" s="76"/>
      <c r="K98" s="75"/>
      <c r="L98" s="164"/>
    </row>
    <row r="99" spans="2:12">
      <c r="B99" s="217"/>
      <c r="C99" s="201"/>
      <c r="D99" s="299" t="s">
        <v>435</v>
      </c>
      <c r="I99" s="68">
        <v>0</v>
      </c>
      <c r="J99" s="76"/>
      <c r="K99" s="75"/>
      <c r="L99" s="164"/>
    </row>
    <row r="100" spans="2:12">
      <c r="B100" s="217"/>
      <c r="C100" s="201"/>
      <c r="D100" s="299" t="s">
        <v>436</v>
      </c>
      <c r="I100" s="67">
        <v>0</v>
      </c>
      <c r="J100" s="74"/>
      <c r="K100" s="79"/>
      <c r="L100" s="164"/>
    </row>
    <row r="101" spans="2:12">
      <c r="B101" s="213"/>
      <c r="C101" s="201"/>
      <c r="D101" s="299" t="s">
        <v>437</v>
      </c>
      <c r="I101" s="68">
        <v>0</v>
      </c>
      <c r="J101" s="76"/>
      <c r="K101" s="79"/>
      <c r="L101" s="164"/>
    </row>
    <row r="102" spans="2:12">
      <c r="B102" s="163"/>
      <c r="D102" s="299" t="s">
        <v>438</v>
      </c>
      <c r="I102" s="69">
        <v>0</v>
      </c>
      <c r="J102" s="74"/>
      <c r="K102" s="79"/>
      <c r="L102" s="164"/>
    </row>
    <row r="103" spans="2:12">
      <c r="B103" s="163"/>
      <c r="D103" s="300" t="s">
        <v>439</v>
      </c>
      <c r="I103" s="69">
        <v>0</v>
      </c>
      <c r="J103" s="255"/>
      <c r="K103" s="252"/>
      <c r="L103" s="164"/>
    </row>
    <row r="104" spans="2:12">
      <c r="B104" s="163"/>
      <c r="D104" s="299" t="s">
        <v>440</v>
      </c>
      <c r="I104" s="69">
        <v>0</v>
      </c>
      <c r="J104" s="74"/>
      <c r="K104" s="77"/>
      <c r="L104" s="164"/>
    </row>
    <row r="105" spans="2:12">
      <c r="B105" s="163"/>
      <c r="D105" s="294" t="s">
        <v>441</v>
      </c>
      <c r="I105" s="67">
        <v>0</v>
      </c>
      <c r="J105" s="78"/>
      <c r="K105" s="79"/>
      <c r="L105" s="164"/>
    </row>
    <row r="106" spans="2:12">
      <c r="B106" s="218"/>
      <c r="D106" s="299" t="s">
        <v>442</v>
      </c>
      <c r="I106" s="67">
        <v>0</v>
      </c>
      <c r="J106" s="263"/>
      <c r="K106" s="264"/>
      <c r="L106" s="164"/>
    </row>
    <row r="107" spans="2:12">
      <c r="B107" s="218"/>
      <c r="D107" s="300" t="s">
        <v>443</v>
      </c>
      <c r="I107" s="68">
        <v>0</v>
      </c>
      <c r="J107" s="255"/>
      <c r="K107" s="252"/>
      <c r="L107" s="164"/>
    </row>
    <row r="108" spans="2:12">
      <c r="B108" s="217"/>
      <c r="C108" s="201"/>
      <c r="D108" s="294" t="s">
        <v>381</v>
      </c>
      <c r="E108" s="680"/>
      <c r="F108" s="681"/>
      <c r="G108" s="682"/>
      <c r="I108" s="82">
        <v>0</v>
      </c>
      <c r="J108" s="256"/>
      <c r="K108" s="257"/>
      <c r="L108" s="164"/>
    </row>
    <row r="109" spans="2:12" ht="15.75" thickBot="1">
      <c r="B109" s="217"/>
      <c r="C109" s="201"/>
      <c r="D109" s="209"/>
      <c r="G109" s="297" t="s">
        <v>382</v>
      </c>
      <c r="I109" s="241">
        <f>SUM(I96:I108)</f>
        <v>0</v>
      </c>
      <c r="J109" s="247">
        <f>SUM(J96:J108)</f>
        <v>0</v>
      </c>
      <c r="K109" s="245">
        <f>SUM(K96:K108)</f>
        <v>0</v>
      </c>
      <c r="L109" s="164"/>
    </row>
    <row r="110" spans="2:12" ht="9" customHeight="1" thickBot="1">
      <c r="B110" s="219"/>
      <c r="C110" s="220"/>
      <c r="D110" s="221"/>
      <c r="E110" s="196"/>
      <c r="F110" s="196"/>
      <c r="G110" s="197"/>
      <c r="H110" s="197"/>
      <c r="I110" s="197"/>
      <c r="J110" s="197"/>
      <c r="K110" s="197"/>
      <c r="L110" s="195"/>
    </row>
    <row r="111" spans="2:12" ht="3.75" customHeight="1">
      <c r="B111" s="208"/>
      <c r="C111" s="201"/>
      <c r="D111" s="209"/>
      <c r="L111" s="164"/>
    </row>
    <row r="112" spans="2:12" ht="15.75" thickBot="1">
      <c r="B112" s="208"/>
      <c r="C112" s="301" t="s">
        <v>444</v>
      </c>
      <c r="D112" s="221"/>
      <c r="E112" s="196"/>
      <c r="F112" s="196"/>
      <c r="G112" s="197"/>
      <c r="H112" s="197"/>
      <c r="I112" s="197"/>
      <c r="J112" s="197"/>
      <c r="K112" s="197"/>
      <c r="L112" s="164"/>
    </row>
    <row r="113" spans="2:12">
      <c r="B113" s="213"/>
      <c r="C113" s="201"/>
      <c r="D113" s="303" t="s">
        <v>445</v>
      </c>
      <c r="I113" s="84">
        <v>0</v>
      </c>
      <c r="J113" s="95"/>
      <c r="K113" s="96"/>
      <c r="L113" s="164"/>
    </row>
    <row r="114" spans="2:12" ht="15.75" thickBot="1">
      <c r="B114" s="213"/>
      <c r="C114" s="201"/>
      <c r="D114" s="222"/>
      <c r="G114" s="297" t="s">
        <v>382</v>
      </c>
      <c r="I114" s="241">
        <f>I113</f>
        <v>0</v>
      </c>
      <c r="J114" s="258">
        <f>J113</f>
        <v>0</v>
      </c>
      <c r="K114" s="245">
        <f>K113</f>
        <v>0</v>
      </c>
      <c r="L114" s="164"/>
    </row>
    <row r="115" spans="2:12" ht="3.75" customHeight="1">
      <c r="B115" s="213"/>
      <c r="C115" s="201"/>
      <c r="D115" s="222"/>
      <c r="L115" s="164"/>
    </row>
    <row r="116" spans="2:12" ht="15.75" thickBot="1">
      <c r="B116" s="213"/>
      <c r="C116" s="301" t="s">
        <v>446</v>
      </c>
      <c r="D116" s="216"/>
      <c r="E116" s="196"/>
      <c r="F116" s="196"/>
      <c r="G116" s="197"/>
      <c r="H116" s="197"/>
      <c r="I116" s="197"/>
      <c r="J116" s="197"/>
      <c r="K116" s="197"/>
      <c r="L116" s="164"/>
    </row>
    <row r="117" spans="2:12">
      <c r="B117" s="163"/>
      <c r="D117" s="295" t="s">
        <v>447</v>
      </c>
      <c r="I117" s="89">
        <v>0</v>
      </c>
      <c r="J117" s="253"/>
      <c r="K117" s="254"/>
      <c r="L117" s="164"/>
    </row>
    <row r="118" spans="2:12">
      <c r="B118" s="218"/>
      <c r="D118" s="295" t="s">
        <v>448</v>
      </c>
      <c r="I118" s="86">
        <v>0</v>
      </c>
      <c r="J118" s="255"/>
      <c r="K118" s="252"/>
      <c r="L118" s="164"/>
    </row>
    <row r="119" spans="2:12">
      <c r="B119" s="218"/>
      <c r="D119" s="295" t="s">
        <v>449</v>
      </c>
      <c r="I119" s="86">
        <v>0</v>
      </c>
      <c r="J119" s="255"/>
      <c r="K119" s="252"/>
      <c r="L119" s="164"/>
    </row>
    <row r="120" spans="2:12">
      <c r="B120" s="223"/>
      <c r="C120" s="224"/>
      <c r="D120" s="295" t="s">
        <v>450</v>
      </c>
      <c r="E120" s="225"/>
      <c r="I120" s="86">
        <v>0</v>
      </c>
      <c r="J120" s="255"/>
      <c r="K120" s="252"/>
      <c r="L120" s="164"/>
    </row>
    <row r="121" spans="2:12">
      <c r="B121" s="223"/>
      <c r="D121" s="295" t="s">
        <v>451</v>
      </c>
      <c r="E121" s="226"/>
      <c r="I121" s="86">
        <v>0</v>
      </c>
      <c r="J121" s="255"/>
      <c r="K121" s="252"/>
      <c r="L121" s="164"/>
    </row>
    <row r="122" spans="2:12">
      <c r="B122" s="223"/>
      <c r="C122" s="224"/>
      <c r="D122" s="295" t="s">
        <v>452</v>
      </c>
      <c r="E122" s="225"/>
      <c r="I122" s="87">
        <v>0</v>
      </c>
      <c r="J122" s="255"/>
      <c r="K122" s="252"/>
      <c r="L122" s="164"/>
    </row>
    <row r="123" spans="2:12">
      <c r="B123" s="223"/>
      <c r="C123" s="224"/>
      <c r="D123" s="295" t="s">
        <v>453</v>
      </c>
      <c r="I123" s="86">
        <v>0</v>
      </c>
      <c r="J123" s="255"/>
      <c r="K123" s="252"/>
      <c r="L123" s="164"/>
    </row>
    <row r="124" spans="2:12">
      <c r="B124" s="163"/>
      <c r="D124" s="294" t="s">
        <v>381</v>
      </c>
      <c r="E124" s="680"/>
      <c r="F124" s="681"/>
      <c r="G124" s="682"/>
      <c r="I124" s="87">
        <v>0</v>
      </c>
      <c r="J124" s="255"/>
      <c r="K124" s="252"/>
      <c r="L124" s="164"/>
    </row>
    <row r="125" spans="2:12" ht="15.75" thickBot="1">
      <c r="B125" s="163"/>
      <c r="D125" s="209"/>
      <c r="G125" s="297" t="s">
        <v>382</v>
      </c>
      <c r="I125" s="241">
        <f>SUM(I117:I124)</f>
        <v>0</v>
      </c>
      <c r="J125" s="258">
        <v>0</v>
      </c>
      <c r="K125" s="259">
        <v>0</v>
      </c>
      <c r="L125" s="164"/>
    </row>
    <row r="126" spans="2:12" ht="7.5" customHeight="1" thickBot="1">
      <c r="B126" s="223"/>
      <c r="L126" s="164"/>
    </row>
    <row r="127" spans="2:12" ht="15.75" customHeight="1" thickBot="1">
      <c r="B127" s="227"/>
      <c r="C127" s="304" t="s">
        <v>454</v>
      </c>
      <c r="D127" s="228"/>
      <c r="E127" s="228"/>
      <c r="F127" s="228"/>
      <c r="G127" s="229"/>
      <c r="H127" s="229"/>
      <c r="I127" s="265">
        <f>SUM(I26,I45,I61,I67,I76,I87,I93,I109,I114,I125)</f>
        <v>0</v>
      </c>
      <c r="J127" s="266">
        <f>SUM(J26,J45,J61,J67,J76,J87,J93,J109,J114,J125)</f>
        <v>0</v>
      </c>
      <c r="K127" s="267">
        <f>SUM(K26,K45,K61,K67,K76,K87,K93,K109,K114,K125)</f>
        <v>0</v>
      </c>
      <c r="L127" s="164"/>
    </row>
    <row r="128" spans="2:12" ht="7.5" customHeight="1">
      <c r="B128" s="223"/>
      <c r="L128" s="164"/>
    </row>
    <row r="129" spans="1:12" ht="9" customHeight="1" thickBot="1">
      <c r="B129" s="230"/>
      <c r="C129" s="196"/>
      <c r="D129" s="196"/>
      <c r="E129" s="196"/>
      <c r="F129" s="196"/>
      <c r="G129" s="197"/>
      <c r="H129" s="197"/>
      <c r="I129" s="197"/>
      <c r="J129" s="197"/>
      <c r="K129" s="197"/>
      <c r="L129" s="195"/>
    </row>
    <row r="130" spans="1:12">
      <c r="B130" s="231"/>
      <c r="C130" s="201"/>
      <c r="D130" s="201"/>
      <c r="E130" s="201"/>
      <c r="F130" s="201"/>
    </row>
    <row r="131" spans="1:12">
      <c r="B131" s="201"/>
      <c r="C131" s="201"/>
      <c r="D131" s="201"/>
      <c r="E131" s="201"/>
      <c r="F131" s="201"/>
    </row>
    <row r="132" spans="1:12">
      <c r="B132" s="232"/>
    </row>
    <row r="133" spans="1:12">
      <c r="B133" s="231"/>
      <c r="C133" s="201"/>
      <c r="D133" s="201"/>
      <c r="E133" s="201"/>
      <c r="F133" s="201"/>
    </row>
    <row r="134" spans="1:12">
      <c r="B134" s="201"/>
      <c r="C134" s="201"/>
      <c r="D134" s="201"/>
      <c r="E134" s="201"/>
      <c r="F134" s="201"/>
    </row>
    <row r="135" spans="1:12">
      <c r="B135" s="201"/>
      <c r="C135" s="201"/>
      <c r="D135" s="201"/>
      <c r="E135" s="201"/>
      <c r="F135" s="201"/>
    </row>
    <row r="138" spans="1:12">
      <c r="A138" s="233"/>
    </row>
    <row r="140" spans="1:12">
      <c r="B140" s="234"/>
      <c r="C140" s="201"/>
    </row>
    <row r="141" spans="1:12">
      <c r="B141" s="201"/>
    </row>
    <row r="142" spans="1:12">
      <c r="B142" s="201"/>
    </row>
    <row r="143" spans="1:12">
      <c r="B143" s="201"/>
    </row>
    <row r="144" spans="1:12">
      <c r="B144" s="201"/>
    </row>
    <row r="145" spans="2:3">
      <c r="B145" s="235"/>
    </row>
    <row r="146" spans="2:3">
      <c r="B146" s="236"/>
      <c r="C146" s="237"/>
    </row>
    <row r="147" spans="2:3">
      <c r="B147" s="238"/>
      <c r="C147" s="239"/>
    </row>
    <row r="148" spans="2:3">
      <c r="B148" s="201"/>
      <c r="C148" s="240"/>
    </row>
    <row r="149" spans="2:3">
      <c r="B149" s="201"/>
      <c r="C149" s="201"/>
    </row>
    <row r="150" spans="2:3">
      <c r="B150" s="201"/>
      <c r="C150" s="201"/>
    </row>
    <row r="151" spans="2:3">
      <c r="B151" s="201"/>
      <c r="C151" s="201"/>
    </row>
    <row r="152" spans="2:3">
      <c r="B152" s="201"/>
      <c r="C152" s="201"/>
    </row>
    <row r="153" spans="2:3">
      <c r="B153" s="201"/>
      <c r="C153" s="201"/>
    </row>
    <row r="154" spans="2:3">
      <c r="B154" s="201"/>
      <c r="C154" s="201"/>
    </row>
    <row r="155" spans="2:3">
      <c r="B155" s="201"/>
      <c r="C155" s="201"/>
    </row>
    <row r="156" spans="2:3">
      <c r="B156" s="201"/>
      <c r="C156" s="201"/>
    </row>
    <row r="157" spans="2:3">
      <c r="B157" s="201"/>
      <c r="C157" s="201"/>
    </row>
    <row r="158" spans="2:3">
      <c r="B158" s="201"/>
      <c r="C158" s="201"/>
    </row>
    <row r="159" spans="2:3">
      <c r="C159" s="201"/>
    </row>
    <row r="160" spans="2:3">
      <c r="B160" s="201"/>
      <c r="C160" s="201"/>
    </row>
    <row r="161" spans="2:3">
      <c r="B161" s="201"/>
      <c r="C161" s="201"/>
    </row>
    <row r="162" spans="2:3">
      <c r="B162" s="201"/>
      <c r="C162" s="201"/>
    </row>
    <row r="163" spans="2:3">
      <c r="B163" s="201"/>
      <c r="C163" s="201"/>
    </row>
    <row r="164" spans="2:3">
      <c r="B164" s="201"/>
      <c r="C164" s="201"/>
    </row>
    <row r="165" spans="2:3">
      <c r="B165" s="201"/>
      <c r="C165" s="201"/>
    </row>
    <row r="166" spans="2:3">
      <c r="B166" s="201"/>
      <c r="C166" s="201"/>
    </row>
    <row r="167" spans="2:3">
      <c r="B167" s="201"/>
      <c r="C167" s="201"/>
    </row>
    <row r="168" spans="2:3">
      <c r="B168" s="201"/>
      <c r="C168" s="201"/>
    </row>
    <row r="169" spans="2:3">
      <c r="B169" s="201"/>
      <c r="C169" s="201"/>
    </row>
    <row r="170" spans="2:3">
      <c r="B170" s="201"/>
      <c r="C170" s="201"/>
    </row>
    <row r="171" spans="2:3">
      <c r="B171" s="201"/>
      <c r="C171" s="201"/>
    </row>
    <row r="172" spans="2:3">
      <c r="B172" s="201"/>
      <c r="C172" s="201"/>
    </row>
    <row r="173" spans="2:3">
      <c r="B173" s="201"/>
      <c r="C173" s="201"/>
    </row>
    <row r="174" spans="2:3">
      <c r="B174" s="201"/>
      <c r="C174" s="201"/>
    </row>
    <row r="175" spans="2:3">
      <c r="B175" s="201"/>
      <c r="C175" s="201"/>
    </row>
    <row r="176" spans="2:3">
      <c r="B176" s="201"/>
      <c r="C176" s="201"/>
    </row>
    <row r="177" spans="2:3">
      <c r="C177" s="201"/>
    </row>
    <row r="178" spans="2:3">
      <c r="B178" s="201"/>
      <c r="C178" s="201"/>
    </row>
    <row r="179" spans="2:3">
      <c r="B179" s="201"/>
      <c r="C179" s="201"/>
    </row>
    <row r="180" spans="2:3">
      <c r="B180" s="201"/>
      <c r="C180" s="201"/>
    </row>
    <row r="181" spans="2:3">
      <c r="B181" s="201"/>
      <c r="C181" s="201"/>
    </row>
    <row r="182" spans="2:3">
      <c r="B182" s="201"/>
      <c r="C182" s="201"/>
    </row>
    <row r="183" spans="2:3">
      <c r="B183" s="201"/>
      <c r="C183" s="201"/>
    </row>
    <row r="184" spans="2:3">
      <c r="B184" s="201"/>
      <c r="C184" s="201"/>
    </row>
    <row r="185" spans="2:3">
      <c r="B185" s="201"/>
      <c r="C185" s="201"/>
    </row>
    <row r="186" spans="2:3">
      <c r="B186" s="201"/>
      <c r="C186" s="201"/>
    </row>
    <row r="187" spans="2:3">
      <c r="B187" s="201"/>
      <c r="C187" s="201"/>
    </row>
    <row r="188" spans="2:3">
      <c r="B188" s="201"/>
      <c r="C188" s="201"/>
    </row>
    <row r="189" spans="2:3">
      <c r="B189" s="201"/>
      <c r="C189" s="201"/>
    </row>
    <row r="190" spans="2:3">
      <c r="B190" s="201"/>
      <c r="C190" s="201"/>
    </row>
  </sheetData>
  <sheetProtection algorithmName="SHA-512" hashValue="PZrs7WlOWNjx1Gk2ElKKWQ52tCthPedezEFSwSbExHoLTsCmUYtNB/8EB66hc90Y5y+XLUmua8H8uF0WouTi/g==" saltValue="As61TK5+HhLn/Tsnkn4yfQ==" spinCount="100000" sheet="1" objects="1" scenarios="1" formatCells="0"/>
  <mergeCells count="16">
    <mergeCell ref="C10:K10"/>
    <mergeCell ref="C12:K12"/>
    <mergeCell ref="I14:K14"/>
    <mergeCell ref="J15:K15"/>
    <mergeCell ref="J16:J18"/>
    <mergeCell ref="K16:K18"/>
    <mergeCell ref="I15:I18"/>
    <mergeCell ref="E86:G86"/>
    <mergeCell ref="E92:G92"/>
    <mergeCell ref="E108:G108"/>
    <mergeCell ref="E124:G124"/>
    <mergeCell ref="E25:G25"/>
    <mergeCell ref="E44:G44"/>
    <mergeCell ref="E60:G60"/>
    <mergeCell ref="E66:G66"/>
    <mergeCell ref="E75:G75"/>
  </mergeCells>
  <pageMargins left="0.7" right="0.7" top="0.75" bottom="0.75" header="0.3" footer="0.3"/>
  <pageSetup scale="89" fitToHeight="0" orientation="portrait" r:id="rId1"/>
  <headerFooter>
    <oddFooter>&amp;L2020 WSHFC Rehab Addendum&amp;R&amp;A, &amp;P</oddFooter>
  </headerFooter>
  <rowBreaks count="1" manualBreakCount="1">
    <brk id="47"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theme="8" tint="0.59999389629810485"/>
    <pageSetUpPr fitToPage="1"/>
  </sheetPr>
  <dimension ref="A6:F40"/>
  <sheetViews>
    <sheetView showGridLines="0" workbookViewId="0">
      <selection activeCell="J26" sqref="J26"/>
    </sheetView>
  </sheetViews>
  <sheetFormatPr defaultRowHeight="15"/>
  <cols>
    <col min="1" max="1" width="1.85546875" style="268" customWidth="1"/>
    <col min="2" max="2" width="5" style="269" customWidth="1"/>
    <col min="3" max="3" width="13.7109375" style="270" customWidth="1"/>
    <col min="4" max="4" width="51" style="270" customWidth="1"/>
    <col min="5" max="5" width="15.28515625" style="270" customWidth="1"/>
    <col min="6" max="6" width="13.28515625" style="271" customWidth="1"/>
    <col min="7" max="7" width="1.7109375" style="158" customWidth="1"/>
    <col min="8" max="16384" width="9.140625" style="158"/>
  </cols>
  <sheetData>
    <row r="6" spans="2:6">
      <c r="B6" s="286" t="s">
        <v>455</v>
      </c>
    </row>
    <row r="7" spans="2:6">
      <c r="C7" s="696" t="s">
        <v>456</v>
      </c>
      <c r="D7" s="696"/>
      <c r="E7" s="696"/>
      <c r="F7" s="34"/>
    </row>
    <row r="8" spans="2:6">
      <c r="F8" s="270"/>
    </row>
    <row r="9" spans="2:6">
      <c r="B9" s="286" t="s">
        <v>457</v>
      </c>
      <c r="E9" s="272" t="s">
        <v>373</v>
      </c>
      <c r="F9" s="273" t="s">
        <v>386</v>
      </c>
    </row>
    <row r="10" spans="2:6">
      <c r="E10" s="272"/>
      <c r="F10" s="273"/>
    </row>
    <row r="11" spans="2:6">
      <c r="C11" s="287" t="s">
        <v>458</v>
      </c>
      <c r="E11" s="281">
        <f>'Rehab-4% Alt 6C'!$J$127</f>
        <v>0</v>
      </c>
      <c r="F11" s="281">
        <f>'Rehab-4% Alt 6C'!$K$127</f>
        <v>0</v>
      </c>
    </row>
    <row r="12" spans="2:6">
      <c r="C12" s="288" t="s">
        <v>459</v>
      </c>
      <c r="E12" s="35">
        <v>0</v>
      </c>
      <c r="F12" s="35"/>
    </row>
    <row r="13" spans="2:6">
      <c r="C13" s="288" t="s">
        <v>460</v>
      </c>
      <c r="D13" s="268"/>
      <c r="E13" s="35">
        <v>0</v>
      </c>
      <c r="F13" s="35">
        <v>0</v>
      </c>
    </row>
    <row r="14" spans="2:6" ht="24.75" customHeight="1">
      <c r="C14" s="695" t="s">
        <v>461</v>
      </c>
      <c r="D14" s="695"/>
      <c r="E14" s="35">
        <v>0</v>
      </c>
      <c r="F14" s="35">
        <v>0</v>
      </c>
    </row>
    <row r="15" spans="2:6">
      <c r="C15" s="289" t="s">
        <v>462</v>
      </c>
      <c r="D15" s="276"/>
      <c r="E15" s="36">
        <v>0</v>
      </c>
      <c r="F15" s="36">
        <v>0</v>
      </c>
    </row>
    <row r="16" spans="2:6">
      <c r="C16" s="287" t="s">
        <v>463</v>
      </c>
      <c r="D16" s="268"/>
      <c r="E16" s="281">
        <f>E11-SUM(E12:E15)</f>
        <v>0</v>
      </c>
      <c r="F16" s="281">
        <f>F11-SUM(F12:F15)</f>
        <v>0</v>
      </c>
    </row>
    <row r="17" spans="2:6">
      <c r="E17" s="271"/>
      <c r="F17" s="270"/>
    </row>
    <row r="18" spans="2:6">
      <c r="C18" s="288" t="str">
        <f>C16</f>
        <v>Adjusted Eligible Basis</v>
      </c>
      <c r="D18" s="268"/>
      <c r="E18" s="281">
        <f>E16</f>
        <v>0</v>
      </c>
      <c r="F18" s="281">
        <f>F16</f>
        <v>0</v>
      </c>
    </row>
    <row r="19" spans="2:6">
      <c r="C19" s="288" t="s">
        <v>464</v>
      </c>
      <c r="D19" s="268"/>
      <c r="E19" s="282" t="str">
        <f>IF(E16&lt;&gt;0, "100%", "")</f>
        <v/>
      </c>
      <c r="F19" s="282" t="str">
        <f>IF(F7="Yes", 130%, (IF(F7="No", 100%,"")))</f>
        <v/>
      </c>
    </row>
    <row r="20" spans="2:6">
      <c r="C20" s="289" t="s">
        <v>465</v>
      </c>
      <c r="D20" s="276"/>
      <c r="E20" s="37">
        <v>1</v>
      </c>
      <c r="F20" s="37">
        <v>1</v>
      </c>
    </row>
    <row r="21" spans="2:6">
      <c r="C21" s="287" t="s">
        <v>466</v>
      </c>
      <c r="D21" s="268"/>
      <c r="E21" s="281">
        <f>IFERROR(((E18*E19)*E20), 0)</f>
        <v>0</v>
      </c>
      <c r="F21" s="281">
        <f>IFERROR(((F18*F19)*F20), 0)</f>
        <v>0</v>
      </c>
    </row>
    <row r="22" spans="2:6">
      <c r="F22" s="270"/>
    </row>
    <row r="23" spans="2:6">
      <c r="C23" s="288" t="s">
        <v>466</v>
      </c>
      <c r="E23" s="281">
        <f>E21</f>
        <v>0</v>
      </c>
      <c r="F23" s="281">
        <f>F21</f>
        <v>0</v>
      </c>
    </row>
    <row r="24" spans="2:6">
      <c r="C24" s="289" t="s">
        <v>467</v>
      </c>
      <c r="D24" s="275"/>
      <c r="E24" s="64">
        <v>0.04</v>
      </c>
      <c r="F24" s="64">
        <v>0.04</v>
      </c>
    </row>
    <row r="25" spans="2:6">
      <c r="C25" s="287" t="s">
        <v>468</v>
      </c>
      <c r="E25" s="281">
        <f>E23*E24</f>
        <v>0</v>
      </c>
      <c r="F25" s="281">
        <f>F23*F24</f>
        <v>0</v>
      </c>
    </row>
    <row r="26" spans="2:6">
      <c r="F26" s="270"/>
    </row>
    <row r="27" spans="2:6">
      <c r="C27" s="287" t="s">
        <v>469</v>
      </c>
      <c r="F27" s="283">
        <f>E25+F25</f>
        <v>0</v>
      </c>
    </row>
    <row r="28" spans="2:6">
      <c r="F28" s="270"/>
    </row>
    <row r="29" spans="2:6">
      <c r="B29" s="286" t="s">
        <v>470</v>
      </c>
    </row>
    <row r="31" spans="2:6">
      <c r="C31" s="288" t="s">
        <v>471</v>
      </c>
      <c r="F31" s="281">
        <f>'Rehab-4% Alt 6C'!$I$127</f>
        <v>0</v>
      </c>
    </row>
    <row r="32" spans="2:6">
      <c r="C32" s="289" t="s">
        <v>472</v>
      </c>
      <c r="D32" s="275"/>
      <c r="E32" s="275"/>
      <c r="F32" s="284">
        <f>-('Rehab-4%Alt 7A'!C23)</f>
        <v>0</v>
      </c>
    </row>
    <row r="33" spans="2:6">
      <c r="C33" s="287" t="s">
        <v>473</v>
      </c>
      <c r="D33" s="274"/>
      <c r="E33" s="274"/>
      <c r="F33" s="281">
        <f>SUM(F31:F32)</f>
        <v>0</v>
      </c>
    </row>
    <row r="35" spans="2:6">
      <c r="C35" s="288" t="s">
        <v>473</v>
      </c>
      <c r="F35" s="281">
        <f>F33</f>
        <v>0</v>
      </c>
    </row>
    <row r="36" spans="2:6">
      <c r="C36" s="288" t="s">
        <v>474</v>
      </c>
      <c r="D36" s="277"/>
      <c r="F36" s="38">
        <v>0</v>
      </c>
    </row>
    <row r="37" spans="2:6">
      <c r="C37" s="289" t="s">
        <v>475</v>
      </c>
      <c r="D37" s="275"/>
      <c r="E37" s="275"/>
      <c r="F37" s="278">
        <v>10</v>
      </c>
    </row>
    <row r="38" spans="2:6">
      <c r="C38" s="287" t="s">
        <v>476</v>
      </c>
      <c r="F38" s="283">
        <f>IFERROR(((F35/F36)/F37), 0)</f>
        <v>0</v>
      </c>
    </row>
    <row r="39" spans="2:6" ht="15.75" thickBot="1"/>
    <row r="40" spans="2:6" ht="15.75" thickBot="1">
      <c r="B40" s="290" t="s">
        <v>477</v>
      </c>
      <c r="C40" s="279"/>
      <c r="D40" s="279"/>
      <c r="E40" s="280"/>
      <c r="F40" s="285">
        <f>MIN(F27,F38)</f>
        <v>0</v>
      </c>
    </row>
  </sheetData>
  <sheetProtection algorithmName="SHA-512" hashValue="YIMIcIT7oft/On5FzYySrXHiNP8+MyvLTTbewlpRrasu26OGAmDcQ2zn5Ikuc7eFk4ctVKb0LxItcABsZLi7+A==" saltValue="goWmmArfUZLSRHsNH9gx2Q==" spinCount="100000" sheet="1" objects="1" scenarios="1" formatCells="0"/>
  <mergeCells count="2">
    <mergeCell ref="C14:D14"/>
    <mergeCell ref="C7:E7"/>
  </mergeCells>
  <dataValidations count="2">
    <dataValidation operator="lessThan" allowBlank="1" showErrorMessage="1" promptTitle="Applicable Credit Percentage" prompt="Select 3.20% for tax credit / bond projects." sqref="F24" xr:uid="{00000000-0002-0000-0400-000000000000}"/>
    <dataValidation type="list" allowBlank="1" showInputMessage="1" showErrorMessage="1" promptTitle="Basis Boost" prompt="Select &quot;Yes&quot; or &quot;No&quot; for form to calculate correctly." sqref="F7" xr:uid="{00000000-0002-0000-0400-000001000000}">
      <formula1>" ,Yes,No"</formula1>
    </dataValidation>
  </dataValidations>
  <pageMargins left="0.7" right="0.7" top="0.75" bottom="0.75" header="0.3" footer="0.3"/>
  <pageSetup scale="88" fitToHeight="0" orientation="portrait" r:id="rId1"/>
  <headerFooter>
    <oddFooter>&amp;L2020 WSHFC Rehab Addendum&amp;R&amp;A,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theme="8" tint="0.59999389629810485"/>
    <pageSetUpPr fitToPage="1"/>
  </sheetPr>
  <dimension ref="A1:K33"/>
  <sheetViews>
    <sheetView showGridLines="0" workbookViewId="0">
      <selection activeCell="J26" sqref="J26"/>
    </sheetView>
  </sheetViews>
  <sheetFormatPr defaultRowHeight="15"/>
  <cols>
    <col min="1" max="1" width="1.7109375" style="307" customWidth="1"/>
    <col min="2" max="2" width="38.140625" style="307" customWidth="1"/>
    <col min="3" max="3" width="17.85546875" style="307" customWidth="1"/>
    <col min="4" max="4" width="11.42578125" style="307" customWidth="1"/>
    <col min="5" max="5" width="10.5703125" style="307" customWidth="1"/>
    <col min="6" max="6" width="12.5703125" style="307" bestFit="1" customWidth="1"/>
    <col min="7" max="7" width="12.28515625" style="307" customWidth="1"/>
    <col min="8" max="8" width="7.7109375" style="307" bestFit="1" customWidth="1"/>
    <col min="9" max="9" width="6.140625" style="307" bestFit="1" customWidth="1"/>
    <col min="10" max="10" width="12.28515625" style="307" customWidth="1"/>
    <col min="11" max="11" width="1.7109375" style="305" customWidth="1"/>
    <col min="12" max="16384" width="9.140625" style="158"/>
  </cols>
  <sheetData>
    <row r="1" spans="1:11">
      <c r="A1" s="305"/>
      <c r="B1" s="305"/>
      <c r="C1" s="305"/>
      <c r="D1" s="305"/>
      <c r="E1" s="305"/>
      <c r="F1" s="305"/>
      <c r="G1" s="305"/>
      <c r="H1" s="305"/>
      <c r="I1" s="305"/>
      <c r="J1" s="305"/>
    </row>
    <row r="2" spans="1:11">
      <c r="A2" s="305"/>
      <c r="B2" s="305"/>
      <c r="C2" s="305"/>
      <c r="D2" s="305"/>
      <c r="E2" s="305"/>
      <c r="F2" s="305"/>
      <c r="G2" s="305"/>
      <c r="H2" s="305"/>
      <c r="I2" s="305"/>
      <c r="J2" s="305"/>
    </row>
    <row r="3" spans="1:11">
      <c r="A3" s="305"/>
      <c r="B3" s="305"/>
      <c r="C3" s="305"/>
      <c r="D3" s="305"/>
      <c r="E3" s="305"/>
      <c r="F3" s="305"/>
      <c r="G3" s="305"/>
      <c r="H3" s="305"/>
      <c r="I3" s="305"/>
      <c r="J3" s="305"/>
    </row>
    <row r="4" spans="1:11">
      <c r="A4" s="305"/>
      <c r="B4" s="305"/>
      <c r="C4" s="305"/>
      <c r="D4" s="305"/>
      <c r="E4" s="305"/>
      <c r="F4" s="305"/>
      <c r="G4" s="305"/>
      <c r="H4" s="305"/>
      <c r="I4" s="305"/>
      <c r="J4" s="305"/>
    </row>
    <row r="5" spans="1:11">
      <c r="A5" s="305"/>
      <c r="B5" s="305"/>
      <c r="C5" s="305"/>
      <c r="D5" s="305"/>
      <c r="E5" s="305"/>
      <c r="F5" s="305"/>
      <c r="G5" s="305"/>
      <c r="H5" s="305"/>
      <c r="I5" s="305"/>
      <c r="J5" s="305"/>
    </row>
    <row r="6" spans="1:11" ht="15.75" thickBot="1">
      <c r="A6" s="305"/>
      <c r="B6" s="331" t="s">
        <v>478</v>
      </c>
      <c r="C6" s="306"/>
      <c r="D6" s="306"/>
      <c r="E6" s="306"/>
      <c r="F6" s="306"/>
      <c r="G6" s="306"/>
      <c r="H6" s="306"/>
      <c r="I6" s="306"/>
      <c r="J6" s="306"/>
    </row>
    <row r="7" spans="1:11" s="340" customFormat="1" ht="26.25" thickBot="1">
      <c r="A7" s="332"/>
      <c r="B7" s="333" t="s">
        <v>479</v>
      </c>
      <c r="C7" s="334" t="s">
        <v>480</v>
      </c>
      <c r="D7" s="335" t="s">
        <v>481</v>
      </c>
      <c r="E7" s="336" t="s">
        <v>482</v>
      </c>
      <c r="F7" s="337" t="s">
        <v>483</v>
      </c>
      <c r="G7" s="709" t="s">
        <v>484</v>
      </c>
      <c r="H7" s="710"/>
      <c r="I7" s="338"/>
      <c r="J7" s="338"/>
      <c r="K7" s="339"/>
    </row>
    <row r="8" spans="1:11">
      <c r="B8" s="39"/>
      <c r="C8" s="40">
        <v>0</v>
      </c>
      <c r="D8" s="41"/>
      <c r="E8" s="42"/>
      <c r="F8" s="42"/>
      <c r="G8" s="711"/>
      <c r="H8" s="712"/>
      <c r="I8" s="43"/>
      <c r="J8" s="43"/>
    </row>
    <row r="9" spans="1:11">
      <c r="B9" s="44"/>
      <c r="C9" s="45">
        <v>0</v>
      </c>
      <c r="D9" s="46"/>
      <c r="E9" s="47"/>
      <c r="F9" s="47"/>
      <c r="G9" s="713"/>
      <c r="H9" s="714"/>
      <c r="I9" s="43"/>
      <c r="J9" s="43"/>
    </row>
    <row r="10" spans="1:11">
      <c r="B10" s="44"/>
      <c r="C10" s="45">
        <v>0</v>
      </c>
      <c r="D10" s="46"/>
      <c r="E10" s="47"/>
      <c r="F10" s="47"/>
      <c r="G10" s="713"/>
      <c r="H10" s="714"/>
      <c r="I10" s="43"/>
      <c r="J10" s="43"/>
    </row>
    <row r="11" spans="1:11" ht="15.75" thickBot="1">
      <c r="B11" s="48"/>
      <c r="C11" s="49">
        <v>0</v>
      </c>
      <c r="D11" s="50"/>
      <c r="E11" s="51"/>
      <c r="F11" s="51"/>
      <c r="G11" s="715"/>
      <c r="H11" s="716"/>
      <c r="I11" s="43"/>
      <c r="J11" s="43"/>
    </row>
    <row r="12" spans="1:11" ht="15.75" thickBot="1">
      <c r="B12" s="330" t="s">
        <v>485</v>
      </c>
      <c r="C12" s="323">
        <f>SUM(C8:C11)</f>
        <v>0</v>
      </c>
      <c r="D12" s="308"/>
    </row>
    <row r="13" spans="1:11">
      <c r="B13" s="309"/>
      <c r="C13" s="310"/>
      <c r="D13" s="308"/>
    </row>
    <row r="14" spans="1:11" ht="15.75" thickBot="1">
      <c r="B14" s="329" t="s">
        <v>486</v>
      </c>
      <c r="C14" s="311"/>
      <c r="D14" s="311"/>
      <c r="E14" s="311"/>
      <c r="F14" s="311"/>
      <c r="G14" s="311"/>
      <c r="I14" s="113"/>
      <c r="J14" s="113"/>
      <c r="K14" s="113"/>
    </row>
    <row r="15" spans="1:11" s="340" customFormat="1" ht="46.5" customHeight="1" thickBot="1">
      <c r="A15" s="332"/>
      <c r="B15" s="341" t="s">
        <v>487</v>
      </c>
      <c r="C15" s="342" t="s">
        <v>480</v>
      </c>
      <c r="D15" s="343" t="s">
        <v>488</v>
      </c>
      <c r="E15" s="344" t="s">
        <v>481</v>
      </c>
      <c r="F15" s="344" t="s">
        <v>489</v>
      </c>
      <c r="G15" s="345" t="s">
        <v>483</v>
      </c>
      <c r="H15" s="697" t="s">
        <v>490</v>
      </c>
      <c r="I15" s="698"/>
      <c r="J15" s="699"/>
      <c r="K15" s="346"/>
    </row>
    <row r="16" spans="1:11">
      <c r="B16" s="52"/>
      <c r="C16" s="40">
        <v>0</v>
      </c>
      <c r="D16" s="53"/>
      <c r="E16" s="54"/>
      <c r="F16" s="42"/>
      <c r="G16" s="42"/>
      <c r="H16" s="703"/>
      <c r="I16" s="704"/>
      <c r="J16" s="705"/>
      <c r="K16" s="113"/>
    </row>
    <row r="17" spans="2:11">
      <c r="B17" s="55"/>
      <c r="C17" s="45">
        <v>0</v>
      </c>
      <c r="D17" s="56"/>
      <c r="E17" s="57"/>
      <c r="F17" s="47"/>
      <c r="G17" s="47"/>
      <c r="H17" s="706"/>
      <c r="I17" s="707"/>
      <c r="J17" s="708"/>
      <c r="K17" s="113"/>
    </row>
    <row r="18" spans="2:11">
      <c r="B18" s="55"/>
      <c r="C18" s="45">
        <v>0</v>
      </c>
      <c r="D18" s="56"/>
      <c r="E18" s="57"/>
      <c r="F18" s="47"/>
      <c r="G18" s="47"/>
      <c r="H18" s="706"/>
      <c r="I18" s="707"/>
      <c r="J18" s="708"/>
      <c r="K18" s="113"/>
    </row>
    <row r="19" spans="2:11">
      <c r="B19" s="55"/>
      <c r="C19" s="45">
        <v>0</v>
      </c>
      <c r="D19" s="56"/>
      <c r="E19" s="57"/>
      <c r="F19" s="47"/>
      <c r="G19" s="47"/>
      <c r="H19" s="706"/>
      <c r="I19" s="707"/>
      <c r="J19" s="708"/>
      <c r="K19" s="113"/>
    </row>
    <row r="20" spans="2:11">
      <c r="B20" s="55"/>
      <c r="C20" s="45">
        <v>0</v>
      </c>
      <c r="D20" s="56"/>
      <c r="E20" s="57"/>
      <c r="F20" s="47"/>
      <c r="G20" s="47"/>
      <c r="H20" s="706"/>
      <c r="I20" s="707"/>
      <c r="J20" s="708"/>
      <c r="K20" s="113"/>
    </row>
    <row r="21" spans="2:11">
      <c r="B21" s="55"/>
      <c r="C21" s="45">
        <v>0</v>
      </c>
      <c r="D21" s="56"/>
      <c r="E21" s="57"/>
      <c r="F21" s="47"/>
      <c r="G21" s="47"/>
      <c r="H21" s="706"/>
      <c r="I21" s="707"/>
      <c r="J21" s="708"/>
      <c r="K21" s="113"/>
    </row>
    <row r="22" spans="2:11" ht="15.75" thickBot="1">
      <c r="B22" s="58"/>
      <c r="C22" s="49">
        <v>0</v>
      </c>
      <c r="D22" s="59"/>
      <c r="E22" s="60"/>
      <c r="F22" s="51"/>
      <c r="G22" s="51"/>
      <c r="H22" s="700"/>
      <c r="I22" s="701"/>
      <c r="J22" s="702"/>
      <c r="K22" s="113"/>
    </row>
    <row r="23" spans="2:11" ht="15.75" thickBot="1">
      <c r="B23" s="330" t="s">
        <v>491</v>
      </c>
      <c r="C23" s="324">
        <f>SUM(C16:C22)</f>
        <v>0</v>
      </c>
      <c r="D23" s="308"/>
      <c r="I23" s="113"/>
      <c r="J23" s="113"/>
      <c r="K23" s="113"/>
    </row>
    <row r="24" spans="2:11" ht="15.75" thickBot="1">
      <c r="B24" s="312"/>
      <c r="C24" s="313"/>
      <c r="D24" s="308"/>
      <c r="E24" s="308"/>
      <c r="F24" s="314"/>
      <c r="I24" s="305"/>
      <c r="J24" s="305"/>
    </row>
    <row r="25" spans="2:11" ht="15.75" thickBot="1">
      <c r="B25" s="328" t="s">
        <v>492</v>
      </c>
      <c r="C25" s="325">
        <f>'Rehab-4% Alt 6D'!$F$40*'Rehab-4% Alt 6D'!$F$36*10</f>
        <v>0</v>
      </c>
      <c r="D25" s="314"/>
      <c r="E25" s="308"/>
      <c r="F25" s="314"/>
      <c r="I25" s="315"/>
      <c r="J25" s="305"/>
    </row>
    <row r="26" spans="2:11" ht="15.75" thickBot="1">
      <c r="B26" s="314"/>
      <c r="C26" s="316"/>
      <c r="D26" s="308"/>
      <c r="E26" s="308"/>
      <c r="F26" s="314"/>
      <c r="I26" s="305"/>
      <c r="J26" s="305"/>
    </row>
    <row r="27" spans="2:11" ht="15.75" thickBot="1">
      <c r="B27" s="328" t="s">
        <v>493</v>
      </c>
      <c r="C27" s="325">
        <f>C23+C25</f>
        <v>0</v>
      </c>
      <c r="I27" s="305"/>
      <c r="J27" s="305"/>
    </row>
    <row r="28" spans="2:11" ht="15.75" thickBot="1">
      <c r="C28" s="317"/>
      <c r="I28" s="305"/>
      <c r="J28" s="305"/>
    </row>
    <row r="29" spans="2:11" ht="16.5" thickTop="1" thickBot="1">
      <c r="B29" s="328" t="s">
        <v>494</v>
      </c>
      <c r="C29" s="326">
        <f>'Rehab-4% Alt 6C'!I127</f>
        <v>0</v>
      </c>
      <c r="D29" s="318"/>
      <c r="I29" s="305"/>
      <c r="J29" s="305"/>
    </row>
    <row r="30" spans="2:11" ht="15.75" thickTop="1">
      <c r="C30" s="327" t="str">
        <f>IF(C27&lt;&gt;C29,"WARNING: Sources do not match Uses","")</f>
        <v/>
      </c>
    </row>
    <row r="31" spans="2:11">
      <c r="C31" s="62"/>
    </row>
    <row r="32" spans="2:11">
      <c r="B32" s="62"/>
      <c r="C32" s="63"/>
      <c r="D32" s="63"/>
      <c r="E32" s="61"/>
      <c r="F32" s="61"/>
      <c r="G32" s="61"/>
      <c r="H32" s="61"/>
      <c r="I32" s="61"/>
      <c r="J32" s="61"/>
      <c r="K32" s="65"/>
    </row>
    <row r="33" spans="2:11">
      <c r="B33" s="62"/>
      <c r="C33" s="63"/>
      <c r="D33" s="63"/>
      <c r="E33" s="62"/>
      <c r="F33" s="322"/>
      <c r="G33" s="319"/>
      <c r="H33" s="320"/>
      <c r="I33" s="320"/>
      <c r="J33" s="320"/>
      <c r="K33" s="321"/>
    </row>
  </sheetData>
  <sheetProtection algorithmName="SHA-512" hashValue="7QurUj7K8fQM5ry6onzAKde0uxcy97oclFqEGyAUHTCl8WyeOoNm2qbnry688Ey8J7nncNSmTS3XT8ER7AjgPw==" saltValue="Sej/4ZliOiW5uGk+cCBy8Q==" spinCount="100000" sheet="1" objects="1" scenarios="1" formatCells="0" formatColumns="0" formatRows="0" insertColumns="0" insertRows="0"/>
  <mergeCells count="13">
    <mergeCell ref="G7:H7"/>
    <mergeCell ref="G8:H8"/>
    <mergeCell ref="G9:H9"/>
    <mergeCell ref="G10:H10"/>
    <mergeCell ref="G11:H11"/>
    <mergeCell ref="H15:J15"/>
    <mergeCell ref="H22:J22"/>
    <mergeCell ref="H16:J16"/>
    <mergeCell ref="H17:J17"/>
    <mergeCell ref="H18:J18"/>
    <mergeCell ref="H19:J19"/>
    <mergeCell ref="H20:J20"/>
    <mergeCell ref="H21:J21"/>
  </mergeCells>
  <conditionalFormatting sqref="C25">
    <cfRule type="cellIs" dxfId="4" priority="1" operator="greaterThan">
      <formula>0</formula>
    </cfRule>
  </conditionalFormatting>
  <pageMargins left="0.7" right="0.7" top="0.75" bottom="0.75" header="0.3" footer="0.3"/>
  <pageSetup scale="68" fitToHeight="0" orientation="portrait" r:id="rId1"/>
  <headerFooter>
    <oddFooter>&amp;L2020 WSHFC Rehab Addendum&amp;R&amp;A,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tabColor theme="8" tint="0.59999389629810485"/>
    <pageSetUpPr fitToPage="1"/>
  </sheetPr>
  <dimension ref="A4:T178"/>
  <sheetViews>
    <sheetView showGridLines="0" workbookViewId="0">
      <selection activeCell="P15" sqref="P15"/>
    </sheetView>
  </sheetViews>
  <sheetFormatPr defaultColWidth="9.140625" defaultRowHeight="12.75" customHeight="1"/>
  <cols>
    <col min="1" max="1" width="1.7109375" style="350" customWidth="1"/>
    <col min="2" max="2" width="11.42578125" style="350" customWidth="1"/>
    <col min="3" max="4" width="9.28515625" style="350" customWidth="1"/>
    <col min="5" max="5" width="13" style="350" customWidth="1"/>
    <col min="6" max="6" width="12.85546875" style="350" customWidth="1"/>
    <col min="7" max="9" width="13" style="350" customWidth="1"/>
    <col min="10" max="10" width="12.85546875" style="350" customWidth="1"/>
    <col min="11" max="11" width="13" style="350" customWidth="1"/>
    <col min="12" max="12" width="1.5703125" style="366" customWidth="1"/>
    <col min="13" max="13" width="4" style="350" customWidth="1"/>
    <col min="14" max="14" width="3.7109375" style="350" customWidth="1"/>
    <col min="15" max="16384" width="9.140625" style="350"/>
  </cols>
  <sheetData>
    <row r="4" spans="1:20" ht="39.75" customHeight="1" thickBot="1">
      <c r="A4" s="347"/>
      <c r="B4" s="717"/>
      <c r="C4" s="717"/>
      <c r="D4" s="717"/>
      <c r="E4" s="717"/>
      <c r="F4" s="717"/>
      <c r="G4" s="717"/>
      <c r="H4" s="717"/>
      <c r="I4" s="717"/>
      <c r="J4" s="717"/>
      <c r="K4" s="717"/>
      <c r="L4" s="348"/>
      <c r="M4" s="347"/>
      <c r="N4" s="347"/>
      <c r="O4" s="349"/>
      <c r="P4" s="349"/>
      <c r="Q4" s="349"/>
      <c r="R4" s="349"/>
      <c r="S4" s="349"/>
      <c r="T4" s="349"/>
    </row>
    <row r="5" spans="1:20" s="351" customFormat="1" ht="18.75" customHeight="1">
      <c r="B5" s="376" t="s">
        <v>495</v>
      </c>
      <c r="C5" s="352"/>
      <c r="D5" s="352"/>
      <c r="E5" s="352"/>
      <c r="F5" s="352"/>
      <c r="G5" s="352"/>
      <c r="H5" s="352"/>
      <c r="I5" s="352"/>
      <c r="J5" s="352"/>
      <c r="K5" s="352"/>
      <c r="L5" s="353"/>
    </row>
    <row r="6" spans="1:20" s="351" customFormat="1" ht="65.25" customHeight="1" thickBot="1">
      <c r="B6" s="728" t="s">
        <v>496</v>
      </c>
      <c r="C6" s="729"/>
      <c r="D6" s="729"/>
      <c r="E6" s="729"/>
      <c r="F6" s="729"/>
      <c r="G6" s="729"/>
      <c r="H6" s="729"/>
      <c r="I6" s="729"/>
      <c r="J6" s="729"/>
      <c r="K6" s="730"/>
      <c r="L6" s="354"/>
      <c r="M6" s="355"/>
      <c r="N6" s="355"/>
      <c r="O6" s="356"/>
      <c r="P6" s="356"/>
      <c r="Q6" s="356"/>
      <c r="R6" s="356"/>
      <c r="S6" s="356"/>
      <c r="T6" s="356"/>
    </row>
    <row r="7" spans="1:20" ht="15" customHeight="1" thickBot="1">
      <c r="A7" s="347"/>
      <c r="B7" s="357"/>
      <c r="C7" s="357"/>
      <c r="D7" s="357"/>
      <c r="E7" s="357"/>
      <c r="F7" s="357"/>
      <c r="G7" s="357"/>
      <c r="H7" s="357"/>
      <c r="I7" s="357"/>
      <c r="J7" s="357"/>
      <c r="K7" s="357"/>
      <c r="L7" s="348"/>
      <c r="M7" s="347"/>
      <c r="N7" s="347"/>
      <c r="O7" s="349"/>
      <c r="P7" s="349"/>
      <c r="Q7" s="349"/>
      <c r="R7" s="349"/>
      <c r="S7" s="349"/>
      <c r="T7" s="349"/>
    </row>
    <row r="8" spans="1:20" s="358" customFormat="1" ht="15" customHeight="1">
      <c r="B8" s="731" t="s">
        <v>497</v>
      </c>
      <c r="C8" s="718" t="s">
        <v>498</v>
      </c>
      <c r="D8" s="718" t="s">
        <v>499</v>
      </c>
      <c r="E8" s="718" t="s">
        <v>500</v>
      </c>
      <c r="F8" s="718" t="s">
        <v>501</v>
      </c>
      <c r="G8" s="718" t="s">
        <v>502</v>
      </c>
      <c r="H8" s="718" t="s">
        <v>503</v>
      </c>
      <c r="I8" s="718" t="s">
        <v>504</v>
      </c>
      <c r="J8" s="718" t="s">
        <v>505</v>
      </c>
      <c r="K8" s="721" t="s">
        <v>506</v>
      </c>
      <c r="L8" s="359"/>
      <c r="M8" s="347"/>
    </row>
    <row r="9" spans="1:20" s="358" customFormat="1" ht="67.5" customHeight="1">
      <c r="B9" s="732"/>
      <c r="C9" s="719"/>
      <c r="D9" s="719"/>
      <c r="E9" s="719"/>
      <c r="F9" s="719"/>
      <c r="G9" s="719"/>
      <c r="H9" s="719"/>
      <c r="I9" s="719"/>
      <c r="J9" s="719"/>
      <c r="K9" s="722"/>
      <c r="L9" s="359"/>
      <c r="M9" s="347"/>
    </row>
    <row r="10" spans="1:20" s="358" customFormat="1" ht="24" customHeight="1">
      <c r="B10" s="733"/>
      <c r="C10" s="720"/>
      <c r="D10" s="720"/>
      <c r="E10" s="720"/>
      <c r="F10" s="720"/>
      <c r="G10" s="720"/>
      <c r="H10" s="720"/>
      <c r="I10" s="720"/>
      <c r="J10" s="720"/>
      <c r="K10" s="723"/>
      <c r="L10" s="359"/>
      <c r="M10" s="347"/>
    </row>
    <row r="11" spans="1:20" s="358" customFormat="1" ht="24" customHeight="1">
      <c r="B11" s="1"/>
      <c r="C11" s="2">
        <v>0.6</v>
      </c>
      <c r="D11" s="3"/>
      <c r="E11" s="3"/>
      <c r="F11" s="3"/>
      <c r="G11" s="3"/>
      <c r="H11" s="97">
        <f>F11-G11</f>
        <v>0</v>
      </c>
      <c r="I11" s="9"/>
      <c r="J11" s="99">
        <f>MIN(H11:I11)</f>
        <v>0</v>
      </c>
      <c r="K11" s="378">
        <f>D11*J11*12</f>
        <v>0</v>
      </c>
      <c r="L11" s="359"/>
      <c r="M11" s="347"/>
    </row>
    <row r="12" spans="1:20" s="358" customFormat="1" ht="24" customHeight="1">
      <c r="B12" s="1"/>
      <c r="C12" s="2">
        <v>0.6</v>
      </c>
      <c r="D12" s="3"/>
      <c r="E12" s="3"/>
      <c r="F12" s="3"/>
      <c r="G12" s="3"/>
      <c r="H12" s="97">
        <f t="shared" ref="H12:H18" si="0">F12-G12</f>
        <v>0</v>
      </c>
      <c r="I12" s="9"/>
      <c r="J12" s="99">
        <f t="shared" ref="J12:J17" si="1">MIN(H12:I12)</f>
        <v>0</v>
      </c>
      <c r="K12" s="378">
        <f t="shared" ref="K12:K18" si="2">D12*J12*12</f>
        <v>0</v>
      </c>
      <c r="L12" s="359"/>
      <c r="M12" s="347"/>
    </row>
    <row r="13" spans="1:20" s="358" customFormat="1" ht="24" customHeight="1">
      <c r="B13" s="1"/>
      <c r="C13" s="2">
        <v>0.6</v>
      </c>
      <c r="D13" s="3"/>
      <c r="E13" s="3"/>
      <c r="F13" s="3"/>
      <c r="G13" s="3"/>
      <c r="H13" s="97">
        <f t="shared" si="0"/>
        <v>0</v>
      </c>
      <c r="I13" s="9"/>
      <c r="J13" s="99">
        <f t="shared" si="1"/>
        <v>0</v>
      </c>
      <c r="K13" s="378">
        <f t="shared" si="2"/>
        <v>0</v>
      </c>
      <c r="L13" s="359"/>
      <c r="M13" s="347"/>
    </row>
    <row r="14" spans="1:20" s="358" customFormat="1" ht="24" customHeight="1">
      <c r="B14" s="1"/>
      <c r="C14" s="2"/>
      <c r="D14" s="3"/>
      <c r="E14" s="3"/>
      <c r="F14" s="3"/>
      <c r="G14" s="3"/>
      <c r="H14" s="97">
        <f t="shared" si="0"/>
        <v>0</v>
      </c>
      <c r="I14" s="9"/>
      <c r="J14" s="99">
        <f t="shared" si="1"/>
        <v>0</v>
      </c>
      <c r="K14" s="378">
        <f t="shared" si="2"/>
        <v>0</v>
      </c>
      <c r="L14" s="359"/>
      <c r="M14" s="347"/>
    </row>
    <row r="15" spans="1:20" s="358" customFormat="1" ht="24" customHeight="1">
      <c r="B15" s="4"/>
      <c r="C15" s="5"/>
      <c r="D15" s="6"/>
      <c r="E15" s="3"/>
      <c r="F15" s="3"/>
      <c r="G15" s="3"/>
      <c r="H15" s="97">
        <f t="shared" si="0"/>
        <v>0</v>
      </c>
      <c r="I15" s="10"/>
      <c r="J15" s="99">
        <f t="shared" si="1"/>
        <v>0</v>
      </c>
      <c r="K15" s="378">
        <f t="shared" si="2"/>
        <v>0</v>
      </c>
      <c r="L15" s="359"/>
      <c r="M15" s="347"/>
    </row>
    <row r="16" spans="1:20" s="358" customFormat="1" ht="24" customHeight="1">
      <c r="B16" s="4"/>
      <c r="C16" s="5"/>
      <c r="D16" s="6"/>
      <c r="E16" s="3"/>
      <c r="F16" s="3"/>
      <c r="G16" s="3"/>
      <c r="H16" s="97">
        <f t="shared" si="0"/>
        <v>0</v>
      </c>
      <c r="I16" s="10"/>
      <c r="J16" s="99">
        <f t="shared" si="1"/>
        <v>0</v>
      </c>
      <c r="K16" s="378">
        <f t="shared" si="2"/>
        <v>0</v>
      </c>
      <c r="L16" s="359"/>
      <c r="M16" s="347"/>
    </row>
    <row r="17" spans="1:13" s="358" customFormat="1" ht="24" customHeight="1">
      <c r="B17" s="4"/>
      <c r="C17" s="5"/>
      <c r="D17" s="6"/>
      <c r="E17" s="3"/>
      <c r="F17" s="3"/>
      <c r="G17" s="3"/>
      <c r="H17" s="97">
        <f t="shared" si="0"/>
        <v>0</v>
      </c>
      <c r="I17" s="10"/>
      <c r="J17" s="99">
        <f t="shared" si="1"/>
        <v>0</v>
      </c>
      <c r="K17" s="378">
        <f t="shared" si="2"/>
        <v>0</v>
      </c>
      <c r="L17" s="359"/>
      <c r="M17" s="347"/>
    </row>
    <row r="18" spans="1:13" s="358" customFormat="1" ht="24" customHeight="1" thickBot="1">
      <c r="B18" s="4"/>
      <c r="C18" s="7"/>
      <c r="D18" s="8"/>
      <c r="E18" s="8"/>
      <c r="F18" s="8"/>
      <c r="G18" s="8"/>
      <c r="H18" s="98">
        <f t="shared" si="0"/>
        <v>0</v>
      </c>
      <c r="I18" s="11"/>
      <c r="J18" s="100">
        <f>MIN(H18:I18)</f>
        <v>0</v>
      </c>
      <c r="K18" s="379">
        <f t="shared" si="2"/>
        <v>0</v>
      </c>
      <c r="L18" s="359"/>
      <c r="M18" s="347"/>
    </row>
    <row r="19" spans="1:13" s="360" customFormat="1" ht="15" customHeight="1" thickBot="1">
      <c r="B19" s="724"/>
      <c r="C19" s="725"/>
      <c r="D19" s="377">
        <f>SUM(D11:D18)</f>
        <v>0</v>
      </c>
      <c r="E19" s="361"/>
      <c r="F19" s="361"/>
      <c r="G19" s="361"/>
      <c r="H19" s="361"/>
      <c r="I19" s="361"/>
      <c r="J19" s="362"/>
      <c r="K19" s="380">
        <f>SUM(K11:K18)</f>
        <v>0</v>
      </c>
      <c r="L19" s="363"/>
      <c r="M19" s="347"/>
    </row>
    <row r="20" spans="1:13" s="360" customFormat="1" ht="15" customHeight="1">
      <c r="B20" s="350"/>
      <c r="H20" s="364"/>
      <c r="L20" s="363"/>
      <c r="M20" s="347"/>
    </row>
    <row r="21" spans="1:13" s="360" customFormat="1" ht="15" customHeight="1">
      <c r="B21" s="381" t="s">
        <v>507</v>
      </c>
      <c r="G21" s="726" t="s">
        <v>508</v>
      </c>
      <c r="H21" s="727"/>
      <c r="I21" s="727"/>
      <c r="L21" s="363"/>
      <c r="M21" s="347"/>
    </row>
    <row r="27" spans="1:13" ht="12.75" customHeight="1">
      <c r="A27" s="365"/>
    </row>
    <row r="28" spans="1:13" ht="12.75" customHeight="1">
      <c r="A28" s="367"/>
      <c r="B28" s="365"/>
      <c r="C28" s="365"/>
      <c r="D28" s="365"/>
      <c r="E28" s="365"/>
      <c r="F28" s="365"/>
      <c r="G28" s="365"/>
      <c r="H28" s="365"/>
      <c r="I28" s="365"/>
      <c r="J28" s="365"/>
    </row>
    <row r="29" spans="1:13" ht="12.75" customHeight="1">
      <c r="A29" s="367"/>
      <c r="B29" s="367"/>
      <c r="C29" s="367"/>
      <c r="D29" s="367"/>
      <c r="E29" s="367"/>
      <c r="F29" s="367"/>
      <c r="G29" s="367"/>
      <c r="H29" s="367"/>
      <c r="I29" s="367"/>
      <c r="J29" s="367"/>
    </row>
    <row r="30" spans="1:13" ht="12.75" customHeight="1">
      <c r="A30" s="367"/>
      <c r="B30" s="367"/>
      <c r="C30" s="367"/>
      <c r="D30" s="367"/>
      <c r="E30" s="367"/>
      <c r="F30" s="367"/>
      <c r="G30" s="367"/>
      <c r="H30" s="367"/>
      <c r="I30" s="367"/>
      <c r="J30" s="367"/>
    </row>
    <row r="31" spans="1:13" ht="12.75" customHeight="1">
      <c r="A31" s="367"/>
      <c r="B31" s="367"/>
      <c r="C31" s="367"/>
      <c r="D31" s="367"/>
      <c r="E31" s="367"/>
      <c r="F31" s="367"/>
      <c r="G31" s="367"/>
      <c r="H31" s="367"/>
      <c r="I31" s="367"/>
      <c r="J31" s="367"/>
    </row>
    <row r="32" spans="1:13" ht="12.75" customHeight="1">
      <c r="A32" s="367"/>
      <c r="B32" s="367"/>
      <c r="C32" s="367"/>
      <c r="D32" s="367"/>
      <c r="E32" s="367"/>
      <c r="F32" s="367"/>
      <c r="G32" s="367"/>
      <c r="H32" s="367"/>
      <c r="I32" s="367"/>
      <c r="J32" s="367"/>
    </row>
    <row r="33" spans="1:10" ht="12.75" customHeight="1">
      <c r="A33" s="367"/>
      <c r="B33" s="367"/>
      <c r="C33" s="367"/>
      <c r="D33" s="367"/>
      <c r="E33" s="367"/>
      <c r="F33" s="367"/>
      <c r="G33" s="367"/>
      <c r="H33" s="367"/>
      <c r="I33" s="367"/>
      <c r="J33" s="367"/>
    </row>
    <row r="34" spans="1:10" ht="12.75" customHeight="1">
      <c r="A34" s="368"/>
      <c r="B34" s="367"/>
      <c r="C34" s="367"/>
      <c r="D34" s="367"/>
      <c r="E34" s="367"/>
      <c r="F34" s="367"/>
      <c r="G34" s="367"/>
      <c r="H34" s="367"/>
      <c r="I34" s="367"/>
      <c r="J34" s="367"/>
    </row>
    <row r="35" spans="1:10" ht="12.75" customHeight="1">
      <c r="A35" s="368"/>
      <c r="B35" s="368"/>
      <c r="C35" s="368"/>
      <c r="D35" s="368"/>
      <c r="E35" s="368"/>
      <c r="F35" s="368"/>
      <c r="G35" s="368"/>
      <c r="H35" s="368"/>
      <c r="I35" s="368"/>
      <c r="J35" s="368"/>
    </row>
    <row r="36" spans="1:10" ht="12.75" customHeight="1">
      <c r="B36" s="368"/>
      <c r="C36" s="368"/>
      <c r="D36" s="368"/>
      <c r="E36" s="368"/>
      <c r="F36" s="368"/>
      <c r="G36" s="368"/>
      <c r="H36" s="368"/>
      <c r="I36" s="368"/>
      <c r="J36" s="368"/>
    </row>
    <row r="39" spans="1:10" ht="12.75" customHeight="1">
      <c r="A39" s="365"/>
    </row>
    <row r="40" spans="1:10" ht="12.75" customHeight="1">
      <c r="A40" s="367"/>
      <c r="B40" s="365"/>
      <c r="C40" s="365"/>
      <c r="D40" s="365"/>
      <c r="E40" s="365"/>
      <c r="F40" s="365"/>
      <c r="G40" s="365"/>
      <c r="H40" s="365"/>
      <c r="I40" s="365"/>
      <c r="J40" s="365"/>
    </row>
    <row r="41" spans="1:10" ht="12.75" customHeight="1">
      <c r="A41" s="367"/>
      <c r="B41" s="367"/>
      <c r="C41" s="367"/>
      <c r="D41" s="367"/>
      <c r="E41" s="367"/>
      <c r="F41" s="367"/>
      <c r="G41" s="367"/>
      <c r="H41" s="367"/>
      <c r="I41" s="367"/>
      <c r="J41" s="367"/>
    </row>
    <row r="42" spans="1:10" ht="12.75" customHeight="1">
      <c r="A42" s="368"/>
      <c r="B42" s="367"/>
      <c r="C42" s="367"/>
      <c r="D42" s="367"/>
      <c r="E42" s="367"/>
      <c r="F42" s="367"/>
      <c r="G42" s="367"/>
      <c r="H42" s="367"/>
      <c r="I42" s="367"/>
      <c r="J42" s="367"/>
    </row>
    <row r="43" spans="1:10" ht="12.75" customHeight="1">
      <c r="B43" s="368"/>
      <c r="C43" s="368"/>
      <c r="D43" s="368"/>
      <c r="E43" s="368"/>
      <c r="F43" s="368"/>
      <c r="G43" s="368"/>
      <c r="H43" s="368"/>
      <c r="I43" s="368"/>
      <c r="J43" s="368"/>
    </row>
    <row r="57" spans="1:10" ht="12.75" customHeight="1">
      <c r="A57" s="369"/>
    </row>
    <row r="58" spans="1:10" ht="12.75" customHeight="1">
      <c r="A58" s="370"/>
      <c r="B58" s="369"/>
      <c r="C58" s="369"/>
      <c r="D58" s="369"/>
      <c r="E58" s="369"/>
      <c r="F58" s="369"/>
      <c r="G58" s="369"/>
      <c r="H58" s="369"/>
      <c r="I58" s="369"/>
      <c r="J58" s="369"/>
    </row>
    <row r="59" spans="1:10" ht="12.75" customHeight="1">
      <c r="A59" s="370"/>
      <c r="B59" s="370"/>
      <c r="C59" s="370"/>
      <c r="D59" s="370"/>
      <c r="E59" s="370"/>
      <c r="F59" s="370"/>
      <c r="G59" s="370"/>
      <c r="H59" s="370"/>
      <c r="I59" s="370"/>
      <c r="J59" s="370"/>
    </row>
    <row r="60" spans="1:10" ht="12.75" customHeight="1">
      <c r="A60" s="370"/>
      <c r="B60" s="370"/>
      <c r="C60" s="370"/>
      <c r="D60" s="370"/>
      <c r="E60" s="370"/>
      <c r="F60" s="370"/>
      <c r="G60" s="370"/>
      <c r="H60" s="370"/>
      <c r="I60" s="370"/>
      <c r="J60" s="370"/>
    </row>
    <row r="61" spans="1:10" ht="12.75" customHeight="1">
      <c r="A61" s="370"/>
      <c r="B61" s="370"/>
      <c r="C61" s="370"/>
      <c r="D61" s="370"/>
      <c r="E61" s="370"/>
      <c r="F61" s="370"/>
      <c r="G61" s="370"/>
      <c r="H61" s="370"/>
      <c r="I61" s="370"/>
      <c r="J61" s="370"/>
    </row>
    <row r="62" spans="1:10" ht="12.75" customHeight="1">
      <c r="A62" s="370"/>
      <c r="B62" s="370"/>
      <c r="C62" s="370"/>
      <c r="D62" s="370"/>
      <c r="E62" s="370"/>
      <c r="F62" s="370"/>
      <c r="G62" s="370"/>
      <c r="H62" s="370"/>
      <c r="I62" s="370"/>
      <c r="J62" s="370"/>
    </row>
    <row r="63" spans="1:10" ht="12.75" customHeight="1">
      <c r="A63" s="371"/>
      <c r="B63" s="370"/>
      <c r="C63" s="370"/>
      <c r="D63" s="370"/>
      <c r="E63" s="370"/>
      <c r="F63" s="370"/>
      <c r="G63" s="370"/>
      <c r="H63" s="370"/>
      <c r="I63" s="370"/>
      <c r="J63" s="370"/>
    </row>
    <row r="64" spans="1:10" ht="12.75" customHeight="1">
      <c r="B64" s="371"/>
      <c r="C64" s="371"/>
      <c r="D64" s="371"/>
      <c r="E64" s="371"/>
      <c r="F64" s="371"/>
      <c r="G64" s="371"/>
      <c r="H64" s="371"/>
      <c r="I64" s="371"/>
      <c r="J64" s="371"/>
    </row>
    <row r="67" spans="1:3" ht="12.75" customHeight="1">
      <c r="A67" s="365"/>
    </row>
    <row r="68" spans="1:3" ht="12.75" customHeight="1">
      <c r="A68" s="365"/>
    </row>
    <row r="69" spans="1:3" ht="12.75" customHeight="1">
      <c r="A69" s="372"/>
      <c r="C69" s="365"/>
    </row>
    <row r="70" spans="1:3" ht="12.75" customHeight="1">
      <c r="C70" s="372"/>
    </row>
    <row r="78" spans="1:3" ht="12.75" customHeight="1">
      <c r="A78" s="373"/>
    </row>
    <row r="83" spans="1:3" ht="12.75" customHeight="1">
      <c r="A83" s="365"/>
    </row>
    <row r="84" spans="1:3" ht="12.75" customHeight="1">
      <c r="A84" s="365"/>
    </row>
    <row r="85" spans="1:3" ht="12.75" customHeight="1">
      <c r="A85" s="372"/>
      <c r="B85" s="372"/>
      <c r="C85" s="365"/>
    </row>
    <row r="86" spans="1:3" ht="12.75" customHeight="1">
      <c r="B86" s="372"/>
      <c r="C86" s="372"/>
    </row>
    <row r="89" spans="1:3" ht="12.75" customHeight="1">
      <c r="C89" s="373"/>
    </row>
    <row r="90" spans="1:3" ht="12.75" customHeight="1">
      <c r="A90" s="365"/>
    </row>
    <row r="91" spans="1:3" ht="12.75" customHeight="1">
      <c r="A91" s="365"/>
    </row>
    <row r="92" spans="1:3" ht="12.75" customHeight="1">
      <c r="C92" s="365"/>
    </row>
    <row r="93" spans="1:3" ht="12.75" customHeight="1">
      <c r="C93" s="365"/>
    </row>
    <row r="94" spans="1:3" ht="12.75" customHeight="1">
      <c r="A94" s="373"/>
      <c r="C94" s="365"/>
    </row>
    <row r="95" spans="1:3" ht="12.75" customHeight="1">
      <c r="C95" s="373"/>
    </row>
    <row r="101" spans="1:3" ht="12.75" customHeight="1">
      <c r="A101" s="365"/>
    </row>
    <row r="102" spans="1:3" ht="12.75" customHeight="1">
      <c r="C102" s="365"/>
    </row>
    <row r="103" spans="1:3" ht="12.75" customHeight="1">
      <c r="C103" s="365"/>
    </row>
    <row r="106" spans="1:3" ht="12.75" customHeight="1">
      <c r="A106" s="373"/>
    </row>
    <row r="107" spans="1:3" ht="12.75" customHeight="1">
      <c r="A107" s="373"/>
      <c r="C107" s="373"/>
    </row>
    <row r="108" spans="1:3" ht="12.75" customHeight="1">
      <c r="A108" s="373"/>
      <c r="C108" s="373"/>
    </row>
    <row r="109" spans="1:3" ht="12.75" customHeight="1">
      <c r="A109" s="373"/>
      <c r="C109" s="373"/>
    </row>
    <row r="110" spans="1:3" ht="12.75" customHeight="1">
      <c r="C110" s="373"/>
    </row>
    <row r="114" spans="2:7" ht="12.75" customHeight="1">
      <c r="D114" s="374"/>
      <c r="E114" s="374"/>
      <c r="F114" s="374"/>
      <c r="G114" s="374"/>
    </row>
    <row r="115" spans="2:7" ht="12.75" customHeight="1">
      <c r="D115" s="373"/>
      <c r="E115" s="373"/>
      <c r="F115" s="373"/>
      <c r="G115" s="373"/>
    </row>
    <row r="116" spans="2:7" ht="12.75" customHeight="1">
      <c r="D116" s="374"/>
      <c r="E116" s="374"/>
      <c r="F116" s="374"/>
      <c r="G116" s="374"/>
    </row>
    <row r="117" spans="2:7" ht="12.75" customHeight="1">
      <c r="B117" s="373"/>
    </row>
    <row r="140" spans="1:1" ht="12.75" customHeight="1">
      <c r="A140" s="369"/>
    </row>
    <row r="141" spans="1:1" ht="12.75" customHeight="1">
      <c r="A141" s="369"/>
    </row>
    <row r="142" spans="1:1" ht="12.75" customHeight="1">
      <c r="A142" s="375"/>
    </row>
    <row r="147" spans="1:1" ht="12.75" customHeight="1">
      <c r="A147" s="375"/>
    </row>
    <row r="154" spans="1:1" ht="12.75" customHeight="1">
      <c r="A154" s="375"/>
    </row>
    <row r="166" spans="1:1" ht="12.75" customHeight="1">
      <c r="A166" s="375"/>
    </row>
    <row r="167" spans="1:1" ht="12.75" customHeight="1">
      <c r="A167" s="375"/>
    </row>
    <row r="168" spans="1:1" ht="12.75" customHeight="1">
      <c r="A168" s="375"/>
    </row>
    <row r="173" spans="1:1" ht="12.75" customHeight="1">
      <c r="A173" s="375"/>
    </row>
    <row r="178" spans="1:1" ht="12.75" customHeight="1">
      <c r="A178" s="375"/>
    </row>
  </sheetData>
  <sheetProtection algorithmName="SHA-512" hashValue="AwPgek0kV+SwjIOW9G067Mne32FM4f2F1/DbPLtQRCucvnuZLyb4t6GiXCUtk1VzvKwXC8felB7rys0QmtbP9g==" saltValue="7HS7RLxFj3Vhx0asrWqhIw==" spinCount="100000" sheet="1" formatCells="0" formatColumns="0" formatRows="0" insertColumns="0" insertRows="0"/>
  <mergeCells count="14">
    <mergeCell ref="B4:K4"/>
    <mergeCell ref="J8:J10"/>
    <mergeCell ref="K8:K10"/>
    <mergeCell ref="B19:C19"/>
    <mergeCell ref="G21:I21"/>
    <mergeCell ref="B6:K6"/>
    <mergeCell ref="B8:B10"/>
    <mergeCell ref="C8:C10"/>
    <mergeCell ref="D8:D10"/>
    <mergeCell ref="E8:E10"/>
    <mergeCell ref="F8:F10"/>
    <mergeCell ref="G8:G10"/>
    <mergeCell ref="H8:H10"/>
    <mergeCell ref="I8:I10"/>
  </mergeCells>
  <dataValidations count="3">
    <dataValidation allowBlank="1" showInputMessage="1" showErrorMessage="1" sqref="C15:C18" xr:uid="{00000000-0002-0000-0600-000000000000}"/>
    <dataValidation allowBlank="1" showInputMessage="1" showErrorMessage="1" promptTitle="Maximum Achievable Rents" prompt="The lesser of the Net Maximum Tax Credit Rents or the rents concluded in the market study." sqref="J8:J18" xr:uid="{DE8B4371-B62D-46E4-819A-367E52DFFD53}"/>
    <dataValidation allowBlank="1" showInputMessage="1" showErrorMessage="1" promptTitle="Net Maximum Tax Credit Rents" prompt="Maximum Allowable TC Rents - Utility Allowance" sqref="H8:H18" xr:uid="{0BBE0EFA-CBA1-4B91-974B-4112C259BF57}"/>
  </dataValidations>
  <hyperlinks>
    <hyperlink ref="G21" r:id="rId1" xr:uid="{00000000-0004-0000-0600-000000000000}"/>
  </hyperlinks>
  <pageMargins left="0.7" right="0.7" top="0.75" bottom="0.75" header="0.3" footer="0.3"/>
  <pageSetup scale="72" firstPageNumber="5" fitToHeight="0" orientation="portrait" r:id="rId2"/>
  <headerFooter>
    <oddFooter>&amp;L2020 WSHFC Rehab Addendum&amp;R&amp;A, &amp;P</oddFooter>
  </headerFooter>
  <colBreaks count="1" manualBreakCount="1">
    <brk id="1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85895-D33F-4DF1-A691-C1D6876216CC}">
  <dimension ref="A1:I9"/>
  <sheetViews>
    <sheetView topLeftCell="B1" workbookViewId="0">
      <selection activeCell="B2" sqref="B2:I9"/>
    </sheetView>
  </sheetViews>
  <sheetFormatPr defaultRowHeight="15"/>
  <cols>
    <col min="1" max="1" width="13.7109375" bestFit="1" customWidth="1"/>
    <col min="2" max="2" width="29.7109375" bestFit="1" customWidth="1"/>
    <col min="3" max="3" width="31.5703125" bestFit="1" customWidth="1"/>
    <col min="4" max="4" width="25" bestFit="1" customWidth="1"/>
    <col min="5" max="5" width="41.140625" bestFit="1" customWidth="1"/>
    <col min="6" max="6" width="34.85546875" bestFit="1" customWidth="1"/>
    <col min="7" max="7" width="33.5703125" bestFit="1" customWidth="1"/>
    <col min="8" max="8" width="39.140625" bestFit="1" customWidth="1"/>
    <col min="9" max="9" width="41.85546875" bestFit="1" customWidth="1"/>
  </cols>
  <sheetData>
    <row r="1" spans="1:9">
      <c r="A1" t="s">
        <v>509</v>
      </c>
      <c r="B1" t="s">
        <v>510</v>
      </c>
      <c r="C1" t="s">
        <v>511</v>
      </c>
      <c r="D1" t="s">
        <v>512</v>
      </c>
      <c r="E1" t="s">
        <v>513</v>
      </c>
      <c r="F1" t="s">
        <v>514</v>
      </c>
      <c r="G1" t="s">
        <v>515</v>
      </c>
      <c r="H1" t="s">
        <v>516</v>
      </c>
      <c r="I1" t="s">
        <v>517</v>
      </c>
    </row>
    <row r="2" spans="1:9">
      <c r="B2" s="666">
        <f>'Rehab-4% Alt Rents'!B11</f>
        <v>0</v>
      </c>
      <c r="C2" s="670">
        <f>('Rehab-4% Alt Rents'!C11)</f>
        <v>0.6</v>
      </c>
      <c r="D2" s="666">
        <f>'Rehab-4% Alt Rents'!D11</f>
        <v>0</v>
      </c>
      <c r="E2" s="666">
        <f>'Rehab-4% Alt Rents'!E11</f>
        <v>0</v>
      </c>
      <c r="F2" s="666">
        <f>'Rehab-4% Alt Rents'!F11</f>
        <v>0</v>
      </c>
      <c r="G2" s="666">
        <f>'Rehab-4% Alt Rents'!G11</f>
        <v>0</v>
      </c>
      <c r="H2">
        <f>'Rehab-4% Alt Rents'!I11</f>
        <v>0</v>
      </c>
      <c r="I2">
        <f>'Rehab-4% Alt Rents'!K11</f>
        <v>0</v>
      </c>
    </row>
    <row r="3" spans="1:9">
      <c r="B3" s="666">
        <f>'Rehab-4% Alt Rents'!B12</f>
        <v>0</v>
      </c>
      <c r="C3" s="670">
        <f>('Rehab-4% Alt Rents'!C12)</f>
        <v>0.6</v>
      </c>
      <c r="D3" s="666">
        <f>'Rehab-4% Alt Rents'!D12</f>
        <v>0</v>
      </c>
      <c r="E3" s="666">
        <f>'Rehab-4% Alt Rents'!E12</f>
        <v>0</v>
      </c>
      <c r="F3" s="666">
        <f>'Rehab-4% Alt Rents'!F12</f>
        <v>0</v>
      </c>
      <c r="G3" s="666">
        <f>'Rehab-4% Alt Rents'!G12</f>
        <v>0</v>
      </c>
      <c r="H3">
        <f>'Rehab-4% Alt Rents'!I12</f>
        <v>0</v>
      </c>
      <c r="I3">
        <f>'Rehab-4% Alt Rents'!K12</f>
        <v>0</v>
      </c>
    </row>
    <row r="4" spans="1:9">
      <c r="B4" s="666">
        <f>'Rehab-4% Alt Rents'!B13</f>
        <v>0</v>
      </c>
      <c r="C4" s="670">
        <f>('Rehab-4% Alt Rents'!C13)</f>
        <v>0.6</v>
      </c>
      <c r="D4" s="666">
        <f>'Rehab-4% Alt Rents'!D13</f>
        <v>0</v>
      </c>
      <c r="E4" s="666">
        <f>'Rehab-4% Alt Rents'!E13</f>
        <v>0</v>
      </c>
      <c r="F4" s="666">
        <f>'Rehab-4% Alt Rents'!F13</f>
        <v>0</v>
      </c>
      <c r="G4" s="666">
        <f>'Rehab-4% Alt Rents'!G13</f>
        <v>0</v>
      </c>
      <c r="H4">
        <f>'Rehab-4% Alt Rents'!I13</f>
        <v>0</v>
      </c>
      <c r="I4">
        <f>'Rehab-4% Alt Rents'!K13</f>
        <v>0</v>
      </c>
    </row>
    <row r="5" spans="1:9">
      <c r="B5" s="666">
        <f>'Rehab-4% Alt Rents'!B14</f>
        <v>0</v>
      </c>
      <c r="C5" s="670">
        <f>('Rehab-4% Alt Rents'!C14)</f>
        <v>0</v>
      </c>
      <c r="D5" s="666">
        <f>'Rehab-4% Alt Rents'!D14</f>
        <v>0</v>
      </c>
      <c r="E5" s="666">
        <f>'Rehab-4% Alt Rents'!E14</f>
        <v>0</v>
      </c>
      <c r="F5" s="666">
        <f>'Rehab-4% Alt Rents'!F14</f>
        <v>0</v>
      </c>
      <c r="G5" s="666">
        <f>'Rehab-4% Alt Rents'!G14</f>
        <v>0</v>
      </c>
      <c r="H5">
        <f>'Rehab-4% Alt Rents'!I14</f>
        <v>0</v>
      </c>
      <c r="I5">
        <f>'Rehab-4% Alt Rents'!K14</f>
        <v>0</v>
      </c>
    </row>
    <row r="6" spans="1:9">
      <c r="B6" s="666">
        <f>'Rehab-4% Alt Rents'!B15</f>
        <v>0</v>
      </c>
      <c r="C6" s="670">
        <f>('Rehab-4% Alt Rents'!C15)</f>
        <v>0</v>
      </c>
      <c r="D6" s="666">
        <f>'Rehab-4% Alt Rents'!D15</f>
        <v>0</v>
      </c>
      <c r="E6" s="666">
        <f>'Rehab-4% Alt Rents'!E15</f>
        <v>0</v>
      </c>
      <c r="F6" s="666">
        <f>'Rehab-4% Alt Rents'!F15</f>
        <v>0</v>
      </c>
      <c r="G6" s="666">
        <f>'Rehab-4% Alt Rents'!G15</f>
        <v>0</v>
      </c>
      <c r="H6">
        <f>'Rehab-4% Alt Rents'!I15</f>
        <v>0</v>
      </c>
      <c r="I6">
        <f>'Rehab-4% Alt Rents'!K15</f>
        <v>0</v>
      </c>
    </row>
    <row r="7" spans="1:9">
      <c r="B7" s="666">
        <f>'Rehab-4% Alt Rents'!B16</f>
        <v>0</v>
      </c>
      <c r="C7" s="670">
        <f>('Rehab-4% Alt Rents'!C16)</f>
        <v>0</v>
      </c>
      <c r="D7" s="666">
        <f>'Rehab-4% Alt Rents'!D16</f>
        <v>0</v>
      </c>
      <c r="E7" s="666">
        <f>'Rehab-4% Alt Rents'!E16</f>
        <v>0</v>
      </c>
      <c r="F7" s="666">
        <f>'Rehab-4% Alt Rents'!F16</f>
        <v>0</v>
      </c>
      <c r="G7" s="666">
        <f>'Rehab-4% Alt Rents'!G16</f>
        <v>0</v>
      </c>
      <c r="H7">
        <f>'Rehab-4% Alt Rents'!I16</f>
        <v>0</v>
      </c>
      <c r="I7">
        <f>'Rehab-4% Alt Rents'!K16</f>
        <v>0</v>
      </c>
    </row>
    <row r="8" spans="1:9">
      <c r="B8" s="666">
        <f>'Rehab-4% Alt Rents'!B17</f>
        <v>0</v>
      </c>
      <c r="C8" s="670">
        <f>('Rehab-4% Alt Rents'!C17)</f>
        <v>0</v>
      </c>
      <c r="D8" s="666">
        <f>'Rehab-4% Alt Rents'!D17</f>
        <v>0</v>
      </c>
      <c r="E8" s="666">
        <f>'Rehab-4% Alt Rents'!E17</f>
        <v>0</v>
      </c>
      <c r="F8" s="666">
        <f>'Rehab-4% Alt Rents'!F17</f>
        <v>0</v>
      </c>
      <c r="G8" s="666">
        <f>'Rehab-4% Alt Rents'!G17</f>
        <v>0</v>
      </c>
      <c r="H8">
        <f>'Rehab-4% Alt Rents'!I17</f>
        <v>0</v>
      </c>
      <c r="I8">
        <f>'Rehab-4% Alt Rents'!K17</f>
        <v>0</v>
      </c>
    </row>
    <row r="9" spans="1:9">
      <c r="B9" s="666">
        <f>'Rehab-4% Alt Rents'!B18</f>
        <v>0</v>
      </c>
      <c r="C9" s="670">
        <f>('Rehab-4% Alt Rents'!C18)</f>
        <v>0</v>
      </c>
      <c r="D9" s="666">
        <f>'Rehab-4% Alt Rents'!D18</f>
        <v>0</v>
      </c>
      <c r="E9" s="666">
        <f>'Rehab-4% Alt Rents'!E18</f>
        <v>0</v>
      </c>
      <c r="F9" s="666">
        <f>'Rehab-4% Alt Rents'!F18</f>
        <v>0</v>
      </c>
      <c r="G9" s="666">
        <f>'Rehab-4% Alt Rents'!G18</f>
        <v>0</v>
      </c>
      <c r="H9">
        <f>'Rehab-4% Alt Rents'!I18</f>
        <v>0</v>
      </c>
      <c r="I9">
        <f>'Rehab-4% Alt Rents'!K18</f>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465BD-93C9-4E2B-960A-ED3E4E7A40BA}">
  <dimension ref="A1:O141"/>
  <sheetViews>
    <sheetView showGridLines="0" topLeftCell="A25" zoomScaleNormal="100" workbookViewId="0">
      <selection activeCell="B71" sqref="B71"/>
    </sheetView>
  </sheetViews>
  <sheetFormatPr defaultColWidth="9.140625" defaultRowHeight="15"/>
  <cols>
    <col min="1" max="1" width="1.7109375" customWidth="1"/>
    <col min="6" max="6" width="9.140625" customWidth="1"/>
    <col min="7" max="7" width="9.85546875" customWidth="1"/>
    <col min="8" max="14" width="11" bestFit="1" customWidth="1"/>
    <col min="15" max="15" width="3.7109375" customWidth="1"/>
  </cols>
  <sheetData>
    <row r="1" spans="1:15">
      <c r="A1" s="449"/>
      <c r="B1" s="449"/>
      <c r="C1" s="449"/>
      <c r="D1" s="449"/>
      <c r="E1" s="449"/>
      <c r="F1" s="449"/>
      <c r="G1" s="449"/>
      <c r="H1" s="449"/>
      <c r="I1" s="449"/>
      <c r="J1" s="449"/>
      <c r="K1" s="449"/>
      <c r="L1" s="449"/>
      <c r="M1" s="449"/>
      <c r="N1" s="449"/>
      <c r="O1" s="449"/>
    </row>
    <row r="2" spans="1:15">
      <c r="A2" s="449"/>
      <c r="B2" s="449"/>
      <c r="C2" s="449"/>
      <c r="D2" s="449"/>
      <c r="E2" s="449"/>
      <c r="F2" s="449"/>
      <c r="G2" s="449"/>
      <c r="H2" s="449"/>
      <c r="I2" s="449"/>
      <c r="J2" s="449"/>
      <c r="K2" s="449"/>
      <c r="L2" s="449"/>
      <c r="M2" s="449"/>
      <c r="N2" s="449"/>
      <c r="O2" s="449"/>
    </row>
    <row r="3" spans="1:15">
      <c r="A3" s="449"/>
      <c r="B3" s="449"/>
      <c r="C3" s="449"/>
      <c r="D3" s="449"/>
      <c r="E3" s="449"/>
      <c r="F3" s="449"/>
      <c r="G3" s="449"/>
      <c r="H3" s="449"/>
      <c r="I3" s="449"/>
      <c r="J3" s="449"/>
      <c r="K3" s="449"/>
      <c r="L3" s="449"/>
      <c r="M3" s="449"/>
      <c r="N3" s="449"/>
      <c r="O3" s="449"/>
    </row>
    <row r="4" spans="1:15">
      <c r="A4" s="449"/>
      <c r="B4" s="449"/>
      <c r="C4" s="449"/>
      <c r="D4" s="449"/>
      <c r="E4" s="449"/>
      <c r="F4" s="449"/>
      <c r="G4" s="449"/>
      <c r="H4" s="449"/>
      <c r="I4" s="449"/>
      <c r="J4" s="449"/>
      <c r="K4" s="449"/>
      <c r="L4" s="449"/>
      <c r="M4" s="449"/>
      <c r="N4" s="449"/>
      <c r="O4" s="449"/>
    </row>
    <row r="5" spans="1:15">
      <c r="A5" s="449"/>
      <c r="B5" s="449"/>
      <c r="C5" s="449"/>
      <c r="D5" s="449"/>
      <c r="E5" s="449"/>
      <c r="F5" s="449"/>
      <c r="G5" s="449"/>
      <c r="H5" s="449"/>
      <c r="I5" s="449"/>
      <c r="J5" s="449"/>
      <c r="K5" s="449"/>
      <c r="L5" s="449"/>
      <c r="M5" s="449"/>
      <c r="N5" s="449"/>
      <c r="O5" s="449"/>
    </row>
    <row r="6" spans="1:15">
      <c r="A6" s="449"/>
      <c r="B6" s="449"/>
      <c r="C6" s="449"/>
      <c r="D6" s="449"/>
      <c r="E6" s="449"/>
      <c r="F6" s="449"/>
      <c r="G6" s="449"/>
      <c r="H6" s="449"/>
      <c r="I6" s="449"/>
      <c r="J6" s="449"/>
      <c r="K6" s="449"/>
      <c r="L6" s="449"/>
      <c r="M6" s="449"/>
      <c r="N6" s="449"/>
      <c r="O6" s="449"/>
    </row>
    <row r="7" spans="1:15">
      <c r="A7" s="449"/>
      <c r="B7" s="449"/>
      <c r="C7" s="449"/>
      <c r="D7" s="449"/>
      <c r="E7" s="449"/>
      <c r="F7" s="449"/>
      <c r="G7" s="449"/>
      <c r="H7" s="449"/>
      <c r="I7" s="449"/>
      <c r="J7" s="449"/>
      <c r="K7" s="449"/>
      <c r="L7" s="449"/>
      <c r="M7" s="449"/>
      <c r="N7" s="449"/>
      <c r="O7" s="449"/>
    </row>
    <row r="8" spans="1:15" ht="15.75" thickBot="1">
      <c r="A8" s="449"/>
      <c r="B8" s="450" t="s">
        <v>279</v>
      </c>
      <c r="C8" s="449"/>
      <c r="D8" s="765" t="str">
        <f>'Rehab-4% Alt 6C'!C12</f>
        <v>Enter Project Name</v>
      </c>
      <c r="E8" s="765"/>
      <c r="F8" s="765"/>
      <c r="G8" s="765"/>
      <c r="H8" s="765"/>
      <c r="I8" s="765"/>
      <c r="J8" s="765"/>
      <c r="K8" s="765"/>
      <c r="L8" s="765"/>
      <c r="M8" s="765"/>
      <c r="N8" s="765"/>
      <c r="O8" s="449"/>
    </row>
    <row r="9" spans="1:15" ht="8.1" customHeight="1">
      <c r="A9" s="449"/>
      <c r="B9" s="450"/>
      <c r="C9" s="449"/>
      <c r="D9" s="451"/>
      <c r="E9" s="452"/>
      <c r="F9" s="451"/>
      <c r="G9" s="451"/>
      <c r="H9" s="451"/>
      <c r="I9" s="451"/>
      <c r="J9" s="451"/>
      <c r="K9" s="451"/>
      <c r="L9" s="451"/>
      <c r="M9" s="451"/>
      <c r="N9" s="451"/>
      <c r="O9" s="449"/>
    </row>
    <row r="10" spans="1:15">
      <c r="A10" s="449"/>
      <c r="B10" s="450" t="s">
        <v>518</v>
      </c>
      <c r="C10" s="449"/>
      <c r="D10" s="766"/>
      <c r="E10" s="767"/>
      <c r="F10" s="449"/>
      <c r="G10" s="449"/>
      <c r="H10" s="449"/>
      <c r="I10" s="449"/>
      <c r="J10" s="449"/>
      <c r="K10" s="449"/>
      <c r="L10" s="449"/>
      <c r="M10" s="449"/>
      <c r="N10" s="449"/>
      <c r="O10" s="449"/>
    </row>
    <row r="11" spans="1:15" ht="7.9" customHeight="1">
      <c r="A11" s="453"/>
      <c r="B11" s="779"/>
      <c r="C11" s="779"/>
      <c r="D11" s="779"/>
      <c r="E11" s="779"/>
      <c r="F11" s="779"/>
      <c r="G11" s="779"/>
      <c r="H11" s="779"/>
      <c r="I11" s="779"/>
      <c r="J11" s="779"/>
      <c r="K11" s="779"/>
      <c r="L11" s="779"/>
      <c r="M11" s="779"/>
      <c r="N11" s="779"/>
      <c r="O11" s="453"/>
    </row>
    <row r="12" spans="1:15" ht="7.9" customHeight="1">
      <c r="A12" s="453"/>
      <c r="B12" s="453"/>
      <c r="C12" s="454"/>
      <c r="D12" s="453"/>
      <c r="E12" s="453"/>
      <c r="F12" s="453"/>
      <c r="G12" s="453"/>
      <c r="H12" s="454"/>
      <c r="I12" s="454"/>
      <c r="J12" s="454"/>
      <c r="K12" s="454"/>
      <c r="L12" s="454"/>
      <c r="M12" s="455"/>
      <c r="N12" s="454"/>
      <c r="O12" s="454"/>
    </row>
    <row r="13" spans="1:15" ht="15.75" thickBot="1">
      <c r="A13" s="453"/>
      <c r="B13" s="456" t="s">
        <v>519</v>
      </c>
      <c r="C13" s="457"/>
      <c r="D13" s="458"/>
      <c r="E13" s="458"/>
      <c r="F13" s="458"/>
      <c r="G13" s="458"/>
      <c r="H13" s="457"/>
      <c r="I13" s="457"/>
      <c r="J13" s="457"/>
      <c r="K13" s="457"/>
      <c r="L13" s="457"/>
      <c r="M13" s="459"/>
      <c r="N13" s="457"/>
      <c r="O13" s="454"/>
    </row>
    <row r="14" spans="1:15" ht="15.75" thickBot="1">
      <c r="A14" s="449"/>
      <c r="B14" s="460"/>
      <c r="C14" s="453"/>
      <c r="D14" s="449"/>
      <c r="E14" s="449"/>
      <c r="F14" s="449"/>
      <c r="G14" s="460"/>
      <c r="H14" s="461" t="s">
        <v>520</v>
      </c>
      <c r="I14" s="462" t="s">
        <v>521</v>
      </c>
      <c r="J14" s="462" t="s">
        <v>522</v>
      </c>
      <c r="K14" s="462" t="s">
        <v>523</v>
      </c>
      <c r="L14" s="462" t="s">
        <v>524</v>
      </c>
      <c r="M14" s="462" t="s">
        <v>525</v>
      </c>
      <c r="N14" s="463" t="s">
        <v>526</v>
      </c>
      <c r="O14" s="449"/>
    </row>
    <row r="15" spans="1:15">
      <c r="A15" s="449"/>
      <c r="B15" s="464" t="s">
        <v>527</v>
      </c>
      <c r="C15" s="449"/>
      <c r="D15" s="449"/>
      <c r="E15" s="449"/>
      <c r="F15" s="465" t="s">
        <v>528</v>
      </c>
      <c r="G15" s="449"/>
      <c r="H15" s="466"/>
      <c r="I15" s="467"/>
      <c r="J15" s="467"/>
      <c r="K15" s="467"/>
      <c r="L15" s="467"/>
      <c r="M15" s="467"/>
      <c r="N15" s="468"/>
      <c r="O15" s="449"/>
    </row>
    <row r="16" spans="1:15">
      <c r="A16" s="449"/>
      <c r="B16" s="469" t="s">
        <v>529</v>
      </c>
      <c r="C16" s="449"/>
      <c r="D16" s="449"/>
      <c r="E16" s="470"/>
      <c r="F16" s="18">
        <v>2.5000000000000001E-2</v>
      </c>
      <c r="G16" s="449"/>
      <c r="H16" s="471">
        <f>'Rehab-4% Alt Rents'!K19</f>
        <v>0</v>
      </c>
      <c r="I16" s="472">
        <f t="shared" ref="I16:I18" si="0">H16*(1+$F$16)</f>
        <v>0</v>
      </c>
      <c r="J16" s="472">
        <f t="shared" ref="J16:J18" si="1">I16*(1+$F$16)</f>
        <v>0</v>
      </c>
      <c r="K16" s="472">
        <f t="shared" ref="K16:K18" si="2">J16*(1+$F$16)</f>
        <v>0</v>
      </c>
      <c r="L16" s="472">
        <f t="shared" ref="L16:L18" si="3">K16*(1+$F$16)</f>
        <v>0</v>
      </c>
      <c r="M16" s="472">
        <f t="shared" ref="M16:M18" si="4">L16*(1+$F$16)</f>
        <v>0</v>
      </c>
      <c r="N16" s="473">
        <f t="shared" ref="N16:N18" si="5">M16*(1+$F$16)</f>
        <v>0</v>
      </c>
      <c r="O16" s="449"/>
    </row>
    <row r="17" spans="1:15" ht="15" customHeight="1">
      <c r="A17" s="449"/>
      <c r="B17" s="469" t="s">
        <v>381</v>
      </c>
      <c r="C17" s="768" t="s">
        <v>530</v>
      </c>
      <c r="D17" s="768"/>
      <c r="E17" s="768"/>
      <c r="F17" s="474"/>
      <c r="G17" s="449"/>
      <c r="H17" s="21">
        <v>0</v>
      </c>
      <c r="I17" s="472">
        <f t="shared" si="0"/>
        <v>0</v>
      </c>
      <c r="J17" s="472">
        <f t="shared" si="1"/>
        <v>0</v>
      </c>
      <c r="K17" s="472">
        <f t="shared" si="2"/>
        <v>0</v>
      </c>
      <c r="L17" s="472">
        <f t="shared" si="3"/>
        <v>0</v>
      </c>
      <c r="M17" s="472">
        <f t="shared" si="4"/>
        <v>0</v>
      </c>
      <c r="N17" s="473">
        <f t="shared" si="5"/>
        <v>0</v>
      </c>
      <c r="O17" s="449"/>
    </row>
    <row r="18" spans="1:15">
      <c r="A18" s="449"/>
      <c r="B18" s="475" t="s">
        <v>381</v>
      </c>
      <c r="C18" s="769" t="s">
        <v>531</v>
      </c>
      <c r="D18" s="769"/>
      <c r="E18" s="769"/>
      <c r="F18" s="476"/>
      <c r="G18" s="477"/>
      <c r="H18" s="20">
        <v>0</v>
      </c>
      <c r="I18" s="478">
        <f t="shared" si="0"/>
        <v>0</v>
      </c>
      <c r="J18" s="472">
        <f t="shared" si="1"/>
        <v>0</v>
      </c>
      <c r="K18" s="472">
        <f t="shared" si="2"/>
        <v>0</v>
      </c>
      <c r="L18" s="472">
        <f t="shared" si="3"/>
        <v>0</v>
      </c>
      <c r="M18" s="472">
        <f t="shared" si="4"/>
        <v>0</v>
      </c>
      <c r="N18" s="479">
        <f t="shared" si="5"/>
        <v>0</v>
      </c>
      <c r="O18" s="449"/>
    </row>
    <row r="19" spans="1:15">
      <c r="A19" s="449"/>
      <c r="B19" s="474" t="s">
        <v>532</v>
      </c>
      <c r="C19" s="460"/>
      <c r="D19" s="449"/>
      <c r="E19" s="449"/>
      <c r="F19" s="449"/>
      <c r="G19" s="480" t="s">
        <v>533</v>
      </c>
      <c r="H19" s="471">
        <f>SUM(H16:H18)</f>
        <v>0</v>
      </c>
      <c r="I19" s="481">
        <f>SUM(I16:I18)</f>
        <v>0</v>
      </c>
      <c r="J19" s="481">
        <f t="shared" ref="J19:N19" si="6">SUM(J16:J18)</f>
        <v>0</v>
      </c>
      <c r="K19" s="481">
        <f t="shared" si="6"/>
        <v>0</v>
      </c>
      <c r="L19" s="481">
        <f t="shared" si="6"/>
        <v>0</v>
      </c>
      <c r="M19" s="481">
        <f t="shared" si="6"/>
        <v>0</v>
      </c>
      <c r="N19" s="482">
        <f t="shared" si="6"/>
        <v>0</v>
      </c>
      <c r="O19" s="449"/>
    </row>
    <row r="20" spans="1:15">
      <c r="A20" s="449"/>
      <c r="B20" s="464"/>
      <c r="C20" s="449"/>
      <c r="D20" s="449"/>
      <c r="E20" s="449"/>
      <c r="F20" s="465" t="s">
        <v>528</v>
      </c>
      <c r="H20" s="770"/>
      <c r="I20" s="771"/>
      <c r="J20" s="771"/>
      <c r="K20" s="771"/>
      <c r="L20" s="771"/>
      <c r="M20" s="771"/>
      <c r="N20" s="772"/>
      <c r="O20" s="449"/>
    </row>
    <row r="21" spans="1:15" ht="15.75" thickBot="1">
      <c r="A21" s="449"/>
      <c r="B21" s="483" t="s">
        <v>534</v>
      </c>
      <c r="C21" s="484"/>
      <c r="D21" s="484"/>
      <c r="E21" s="484"/>
      <c r="F21" s="19">
        <v>7.0000000000000007E-2</v>
      </c>
      <c r="G21" s="484"/>
      <c r="H21" s="485">
        <f>H19*-($F$21)</f>
        <v>0</v>
      </c>
      <c r="I21" s="486">
        <f t="shared" ref="I21:N21" si="7">I19*-($F$21)</f>
        <v>0</v>
      </c>
      <c r="J21" s="486">
        <f t="shared" si="7"/>
        <v>0</v>
      </c>
      <c r="K21" s="486">
        <f t="shared" si="7"/>
        <v>0</v>
      </c>
      <c r="L21" s="486">
        <f t="shared" si="7"/>
        <v>0</v>
      </c>
      <c r="M21" s="486">
        <f t="shared" si="7"/>
        <v>0</v>
      </c>
      <c r="N21" s="487">
        <f t="shared" si="7"/>
        <v>0</v>
      </c>
      <c r="O21" s="449"/>
    </row>
    <row r="22" spans="1:15" ht="16.5" thickTop="1" thickBot="1">
      <c r="A22" s="449"/>
      <c r="B22" s="488" t="s">
        <v>535</v>
      </c>
      <c r="C22" s="449"/>
      <c r="D22" s="449"/>
      <c r="E22" s="449"/>
      <c r="F22" s="449"/>
      <c r="G22" s="480" t="s">
        <v>533</v>
      </c>
      <c r="H22" s="489">
        <f t="shared" ref="H22:N22" si="8">SUM(H19+H21)</f>
        <v>0</v>
      </c>
      <c r="I22" s="490">
        <f t="shared" si="8"/>
        <v>0</v>
      </c>
      <c r="J22" s="490">
        <f t="shared" si="8"/>
        <v>0</v>
      </c>
      <c r="K22" s="490">
        <f t="shared" si="8"/>
        <v>0</v>
      </c>
      <c r="L22" s="490">
        <f t="shared" si="8"/>
        <v>0</v>
      </c>
      <c r="M22" s="490">
        <f t="shared" si="8"/>
        <v>0</v>
      </c>
      <c r="N22" s="491">
        <f t="shared" si="8"/>
        <v>0</v>
      </c>
      <c r="O22" s="449"/>
    </row>
    <row r="23" spans="1:15" ht="7.9" customHeight="1">
      <c r="A23" s="449"/>
      <c r="B23" s="449"/>
      <c r="C23" s="449"/>
      <c r="D23" s="449"/>
      <c r="E23" s="449"/>
      <c r="F23" s="449"/>
      <c r="G23" s="449"/>
      <c r="H23" s="449"/>
      <c r="I23" s="449"/>
      <c r="J23" s="449"/>
      <c r="K23" s="449"/>
      <c r="L23" s="449"/>
      <c r="M23" s="449"/>
      <c r="N23" s="449"/>
      <c r="O23" s="449"/>
    </row>
    <row r="24" spans="1:15" ht="15.75" thickBot="1">
      <c r="A24" s="453"/>
      <c r="B24" s="456" t="s">
        <v>536</v>
      </c>
      <c r="C24" s="457"/>
      <c r="D24" s="457"/>
      <c r="E24" s="457"/>
      <c r="F24" s="457"/>
      <c r="G24" s="457"/>
      <c r="H24" s="457"/>
      <c r="I24" s="457"/>
      <c r="J24" s="457"/>
      <c r="K24" s="459"/>
      <c r="L24" s="457"/>
      <c r="M24" s="457"/>
      <c r="N24" s="457"/>
      <c r="O24" s="454"/>
    </row>
    <row r="25" spans="1:15" ht="24.75" thickBot="1">
      <c r="A25" s="453"/>
      <c r="B25" s="464" t="s">
        <v>537</v>
      </c>
      <c r="C25" s="453"/>
      <c r="D25" s="474"/>
      <c r="E25" s="492" t="s">
        <v>528</v>
      </c>
      <c r="F25" s="453"/>
      <c r="G25" s="493" t="s">
        <v>538</v>
      </c>
      <c r="H25" s="461" t="s">
        <v>520</v>
      </c>
      <c r="I25" s="462" t="s">
        <v>521</v>
      </c>
      <c r="J25" s="462" t="s">
        <v>522</v>
      </c>
      <c r="K25" s="462" t="s">
        <v>523</v>
      </c>
      <c r="L25" s="462" t="s">
        <v>524</v>
      </c>
      <c r="M25" s="462" t="s">
        <v>525</v>
      </c>
      <c r="N25" s="463" t="s">
        <v>526</v>
      </c>
      <c r="O25" s="453"/>
    </row>
    <row r="26" spans="1:15">
      <c r="A26" s="453"/>
      <c r="B26" s="494" t="s">
        <v>539</v>
      </c>
      <c r="C26" s="494"/>
      <c r="D26" s="494"/>
      <c r="E26" s="18">
        <v>3.5000000000000003E-2</v>
      </c>
      <c r="F26" s="495"/>
      <c r="G26" s="496" t="str">
        <f>IFERROR(H26/'Rehab-4% Alt Rents'!$D$19,"")</f>
        <v/>
      </c>
      <c r="H26" s="22">
        <v>0</v>
      </c>
      <c r="I26" s="497">
        <f t="shared" ref="I26:N41" si="9">H26*(1+$E$26)</f>
        <v>0</v>
      </c>
      <c r="J26" s="497">
        <f t="shared" si="9"/>
        <v>0</v>
      </c>
      <c r="K26" s="497">
        <f t="shared" si="9"/>
        <v>0</v>
      </c>
      <c r="L26" s="497">
        <f t="shared" si="9"/>
        <v>0</v>
      </c>
      <c r="M26" s="497">
        <f t="shared" si="9"/>
        <v>0</v>
      </c>
      <c r="N26" s="498">
        <f t="shared" si="9"/>
        <v>0</v>
      </c>
      <c r="O26" s="453"/>
    </row>
    <row r="27" spans="1:15">
      <c r="A27" s="453"/>
      <c r="B27" s="499" t="s">
        <v>540</v>
      </c>
      <c r="C27" s="499"/>
      <c r="D27" s="499"/>
      <c r="E27" s="499"/>
      <c r="F27" s="499"/>
      <c r="G27" s="496" t="str">
        <f>IFERROR(H27/'Rehab-4% Alt Rents'!$D$19,"")</f>
        <v/>
      </c>
      <c r="H27" s="22">
        <v>0</v>
      </c>
      <c r="I27" s="497">
        <f t="shared" si="9"/>
        <v>0</v>
      </c>
      <c r="J27" s="497">
        <f t="shared" si="9"/>
        <v>0</v>
      </c>
      <c r="K27" s="497">
        <f t="shared" si="9"/>
        <v>0</v>
      </c>
      <c r="L27" s="497">
        <f t="shared" si="9"/>
        <v>0</v>
      </c>
      <c r="M27" s="497">
        <f t="shared" si="9"/>
        <v>0</v>
      </c>
      <c r="N27" s="498">
        <f t="shared" si="9"/>
        <v>0</v>
      </c>
      <c r="O27" s="453"/>
    </row>
    <row r="28" spans="1:15">
      <c r="A28" s="453"/>
      <c r="B28" s="499" t="s">
        <v>541</v>
      </c>
      <c r="C28" s="499"/>
      <c r="D28" s="499"/>
      <c r="E28" s="499"/>
      <c r="F28" s="499"/>
      <c r="G28" s="496" t="str">
        <f>IFERROR(H28/'Rehab-4% Alt Rents'!$D$19,"")</f>
        <v/>
      </c>
      <c r="H28" s="22">
        <v>0</v>
      </c>
      <c r="I28" s="497">
        <f t="shared" si="9"/>
        <v>0</v>
      </c>
      <c r="J28" s="497">
        <f t="shared" si="9"/>
        <v>0</v>
      </c>
      <c r="K28" s="497">
        <f t="shared" si="9"/>
        <v>0</v>
      </c>
      <c r="L28" s="497">
        <f t="shared" si="9"/>
        <v>0</v>
      </c>
      <c r="M28" s="497">
        <f t="shared" si="9"/>
        <v>0</v>
      </c>
      <c r="N28" s="498">
        <f t="shared" si="9"/>
        <v>0</v>
      </c>
      <c r="O28" s="453"/>
    </row>
    <row r="29" spans="1:15">
      <c r="A29" s="453"/>
      <c r="B29" s="499" t="s">
        <v>542</v>
      </c>
      <c r="C29" s="499"/>
      <c r="D29" s="499"/>
      <c r="E29" s="499"/>
      <c r="F29" s="499"/>
      <c r="G29" s="496" t="str">
        <f>IFERROR(H29/'Rehab-4% Alt Rents'!$D$19,"")</f>
        <v/>
      </c>
      <c r="H29" s="22">
        <v>0</v>
      </c>
      <c r="I29" s="497">
        <f t="shared" si="9"/>
        <v>0</v>
      </c>
      <c r="J29" s="497">
        <f t="shared" si="9"/>
        <v>0</v>
      </c>
      <c r="K29" s="497">
        <f t="shared" si="9"/>
        <v>0</v>
      </c>
      <c r="L29" s="497">
        <f t="shared" si="9"/>
        <v>0</v>
      </c>
      <c r="M29" s="497">
        <f t="shared" si="9"/>
        <v>0</v>
      </c>
      <c r="N29" s="498">
        <f t="shared" si="9"/>
        <v>0</v>
      </c>
      <c r="O29" s="453"/>
    </row>
    <row r="30" spans="1:15">
      <c r="A30" s="453"/>
      <c r="B30" s="499" t="s">
        <v>543</v>
      </c>
      <c r="C30" s="499"/>
      <c r="D30" s="499"/>
      <c r="E30" s="499"/>
      <c r="F30" s="499"/>
      <c r="G30" s="496" t="str">
        <f>IFERROR(H30/'Rehab-4% Alt Rents'!$D$19,"")</f>
        <v/>
      </c>
      <c r="H30" s="22">
        <v>0</v>
      </c>
      <c r="I30" s="497">
        <f t="shared" si="9"/>
        <v>0</v>
      </c>
      <c r="J30" s="497">
        <f t="shared" si="9"/>
        <v>0</v>
      </c>
      <c r="K30" s="497">
        <f t="shared" si="9"/>
        <v>0</v>
      </c>
      <c r="L30" s="497">
        <f t="shared" si="9"/>
        <v>0</v>
      </c>
      <c r="M30" s="497">
        <f t="shared" si="9"/>
        <v>0</v>
      </c>
      <c r="N30" s="498">
        <f t="shared" si="9"/>
        <v>0</v>
      </c>
      <c r="O30" s="453"/>
    </row>
    <row r="31" spans="1:15">
      <c r="A31" s="453"/>
      <c r="B31" s="499" t="s">
        <v>544</v>
      </c>
      <c r="C31" s="499"/>
      <c r="D31" s="499"/>
      <c r="E31" s="499"/>
      <c r="F31" s="499"/>
      <c r="G31" s="496" t="str">
        <f>IFERROR(H31/'Rehab-4% Alt Rents'!$D$19,"")</f>
        <v/>
      </c>
      <c r="H31" s="22">
        <v>0</v>
      </c>
      <c r="I31" s="497">
        <f t="shared" si="9"/>
        <v>0</v>
      </c>
      <c r="J31" s="497">
        <f t="shared" si="9"/>
        <v>0</v>
      </c>
      <c r="K31" s="497">
        <f t="shared" si="9"/>
        <v>0</v>
      </c>
      <c r="L31" s="497">
        <f t="shared" si="9"/>
        <v>0</v>
      </c>
      <c r="M31" s="497">
        <f t="shared" si="9"/>
        <v>0</v>
      </c>
      <c r="N31" s="498">
        <f t="shared" si="9"/>
        <v>0</v>
      </c>
      <c r="O31" s="453"/>
    </row>
    <row r="32" spans="1:15">
      <c r="A32" s="453"/>
      <c r="B32" s="499" t="s">
        <v>545</v>
      </c>
      <c r="C32" s="499"/>
      <c r="D32" s="499"/>
      <c r="E32" s="499"/>
      <c r="F32" s="499"/>
      <c r="G32" s="496" t="str">
        <f>IFERROR(H32/'Rehab-4% Alt Rents'!$D$19,"")</f>
        <v/>
      </c>
      <c r="H32" s="22">
        <v>0</v>
      </c>
      <c r="I32" s="497">
        <f t="shared" si="9"/>
        <v>0</v>
      </c>
      <c r="J32" s="497">
        <f t="shared" si="9"/>
        <v>0</v>
      </c>
      <c r="K32" s="497">
        <f t="shared" si="9"/>
        <v>0</v>
      </c>
      <c r="L32" s="497">
        <f t="shared" si="9"/>
        <v>0</v>
      </c>
      <c r="M32" s="497">
        <f t="shared" si="9"/>
        <v>0</v>
      </c>
      <c r="N32" s="498">
        <f t="shared" si="9"/>
        <v>0</v>
      </c>
      <c r="O32" s="453"/>
    </row>
    <row r="33" spans="1:15">
      <c r="A33" s="453"/>
      <c r="B33" s="499" t="s">
        <v>546</v>
      </c>
      <c r="C33" s="499"/>
      <c r="D33" s="499"/>
      <c r="E33" s="499"/>
      <c r="F33" s="499"/>
      <c r="G33" s="496" t="str">
        <f>IFERROR(H33/'Rehab-4% Alt Rents'!$D$19,"")</f>
        <v/>
      </c>
      <c r="H33" s="22">
        <v>0</v>
      </c>
      <c r="I33" s="497">
        <f t="shared" si="9"/>
        <v>0</v>
      </c>
      <c r="J33" s="497">
        <f t="shared" si="9"/>
        <v>0</v>
      </c>
      <c r="K33" s="497">
        <f t="shared" si="9"/>
        <v>0</v>
      </c>
      <c r="L33" s="497">
        <f t="shared" si="9"/>
        <v>0</v>
      </c>
      <c r="M33" s="497">
        <f t="shared" si="9"/>
        <v>0</v>
      </c>
      <c r="N33" s="498">
        <f t="shared" si="9"/>
        <v>0</v>
      </c>
      <c r="O33" s="453"/>
    </row>
    <row r="34" spans="1:15">
      <c r="A34" s="453"/>
      <c r="B34" s="499" t="s">
        <v>547</v>
      </c>
      <c r="C34" s="499"/>
      <c r="D34" s="499"/>
      <c r="E34" s="499"/>
      <c r="F34" s="499"/>
      <c r="G34" s="496" t="str">
        <f>IFERROR(H34/'Rehab-4% Alt Rents'!$D$19,"")</f>
        <v/>
      </c>
      <c r="H34" s="22">
        <v>0</v>
      </c>
      <c r="I34" s="497">
        <f t="shared" si="9"/>
        <v>0</v>
      </c>
      <c r="J34" s="497">
        <f t="shared" si="9"/>
        <v>0</v>
      </c>
      <c r="K34" s="497">
        <f t="shared" si="9"/>
        <v>0</v>
      </c>
      <c r="L34" s="497">
        <f>K34*(1+$E$26)</f>
        <v>0</v>
      </c>
      <c r="M34" s="497">
        <f t="shared" si="9"/>
        <v>0</v>
      </c>
      <c r="N34" s="498">
        <f t="shared" si="9"/>
        <v>0</v>
      </c>
      <c r="O34" s="453"/>
    </row>
    <row r="35" spans="1:15">
      <c r="A35" s="453"/>
      <c r="B35" s="499" t="s">
        <v>548</v>
      </c>
      <c r="C35" s="499"/>
      <c r="D35" s="499"/>
      <c r="E35" s="499"/>
      <c r="F35" s="499"/>
      <c r="G35" s="496" t="str">
        <f>IFERROR(H35/'Rehab-4% Alt Rents'!$D$19,"")</f>
        <v/>
      </c>
      <c r="H35" s="22">
        <v>0</v>
      </c>
      <c r="I35" s="497">
        <f t="shared" si="9"/>
        <v>0</v>
      </c>
      <c r="J35" s="497">
        <f t="shared" si="9"/>
        <v>0</v>
      </c>
      <c r="K35" s="497">
        <f t="shared" si="9"/>
        <v>0</v>
      </c>
      <c r="L35" s="497">
        <f t="shared" si="9"/>
        <v>0</v>
      </c>
      <c r="M35" s="497">
        <f t="shared" si="9"/>
        <v>0</v>
      </c>
      <c r="N35" s="498">
        <f t="shared" si="9"/>
        <v>0</v>
      </c>
      <c r="O35" s="453"/>
    </row>
    <row r="36" spans="1:15">
      <c r="A36" s="453"/>
      <c r="B36" s="499" t="s">
        <v>549</v>
      </c>
      <c r="C36" s="499"/>
      <c r="D36" s="499"/>
      <c r="E36" s="499"/>
      <c r="F36" s="499"/>
      <c r="G36" s="496" t="str">
        <f>IFERROR(H36/'Rehab-4% Alt Rents'!$D$19,"")</f>
        <v/>
      </c>
      <c r="H36" s="22">
        <v>0</v>
      </c>
      <c r="I36" s="497">
        <f t="shared" si="9"/>
        <v>0</v>
      </c>
      <c r="J36" s="497">
        <f t="shared" si="9"/>
        <v>0</v>
      </c>
      <c r="K36" s="497">
        <f t="shared" si="9"/>
        <v>0</v>
      </c>
      <c r="L36" s="497">
        <f t="shared" si="9"/>
        <v>0</v>
      </c>
      <c r="M36" s="497">
        <f t="shared" si="9"/>
        <v>0</v>
      </c>
      <c r="N36" s="498">
        <f t="shared" si="9"/>
        <v>0</v>
      </c>
      <c r="O36" s="453"/>
    </row>
    <row r="37" spans="1:15">
      <c r="A37" s="453"/>
      <c r="B37" s="499" t="s">
        <v>293</v>
      </c>
      <c r="C37" s="499"/>
      <c r="D37" s="499"/>
      <c r="E37" s="499"/>
      <c r="F37" s="499"/>
      <c r="G37" s="496" t="str">
        <f>IFERROR(H37/'Rehab-4% Alt Rents'!$D$19,"")</f>
        <v/>
      </c>
      <c r="H37" s="22">
        <v>0</v>
      </c>
      <c r="I37" s="497">
        <f t="shared" si="9"/>
        <v>0</v>
      </c>
      <c r="J37" s="497">
        <f t="shared" si="9"/>
        <v>0</v>
      </c>
      <c r="K37" s="497">
        <f t="shared" si="9"/>
        <v>0</v>
      </c>
      <c r="L37" s="497">
        <f t="shared" si="9"/>
        <v>0</v>
      </c>
      <c r="M37" s="497">
        <f t="shared" si="9"/>
        <v>0</v>
      </c>
      <c r="N37" s="498">
        <f t="shared" si="9"/>
        <v>0</v>
      </c>
      <c r="O37" s="453"/>
    </row>
    <row r="38" spans="1:15">
      <c r="A38" s="453"/>
      <c r="B38" s="499" t="s">
        <v>550</v>
      </c>
      <c r="C38" s="499"/>
      <c r="D38" s="499"/>
      <c r="E38" s="499"/>
      <c r="F38" s="499"/>
      <c r="G38" s="496" t="str">
        <f>IFERROR(H38/'Rehab-4% Alt Rents'!$D$19,"")</f>
        <v/>
      </c>
      <c r="H38" s="22">
        <v>0</v>
      </c>
      <c r="I38" s="497">
        <f t="shared" si="9"/>
        <v>0</v>
      </c>
      <c r="J38" s="497">
        <f t="shared" si="9"/>
        <v>0</v>
      </c>
      <c r="K38" s="497">
        <f t="shared" si="9"/>
        <v>0</v>
      </c>
      <c r="L38" s="497">
        <f t="shared" si="9"/>
        <v>0</v>
      </c>
      <c r="M38" s="497">
        <f t="shared" si="9"/>
        <v>0</v>
      </c>
      <c r="N38" s="498">
        <f t="shared" si="9"/>
        <v>0</v>
      </c>
      <c r="O38" s="453"/>
    </row>
    <row r="39" spans="1:15">
      <c r="A39" s="453"/>
      <c r="B39" s="499" t="s">
        <v>336</v>
      </c>
      <c r="C39" s="499"/>
      <c r="D39" s="499"/>
      <c r="E39" s="499"/>
      <c r="F39" s="499"/>
      <c r="G39" s="496" t="str">
        <f>IFERROR(H39/'Rehab-4% Alt Rents'!$D$19,"")</f>
        <v/>
      </c>
      <c r="H39" s="22">
        <v>0</v>
      </c>
      <c r="I39" s="497">
        <f t="shared" si="9"/>
        <v>0</v>
      </c>
      <c r="J39" s="497">
        <f t="shared" si="9"/>
        <v>0</v>
      </c>
      <c r="K39" s="497">
        <f t="shared" si="9"/>
        <v>0</v>
      </c>
      <c r="L39" s="497">
        <f t="shared" si="9"/>
        <v>0</v>
      </c>
      <c r="M39" s="497">
        <f t="shared" si="9"/>
        <v>0</v>
      </c>
      <c r="N39" s="498">
        <f t="shared" si="9"/>
        <v>0</v>
      </c>
      <c r="O39" s="453"/>
    </row>
    <row r="40" spans="1:15">
      <c r="A40" s="453"/>
      <c r="B40" s="499" t="s">
        <v>551</v>
      </c>
      <c r="C40" s="499"/>
      <c r="D40" s="499"/>
      <c r="E40" s="499"/>
      <c r="F40" s="499"/>
      <c r="G40" s="496" t="str">
        <f>IFERROR(H40/'Rehab-4% Alt Rents'!$D$19,"")</f>
        <v/>
      </c>
      <c r="H40" s="22">
        <v>0</v>
      </c>
      <c r="I40" s="497">
        <f t="shared" si="9"/>
        <v>0</v>
      </c>
      <c r="J40" s="497">
        <f t="shared" si="9"/>
        <v>0</v>
      </c>
      <c r="K40" s="497">
        <f t="shared" si="9"/>
        <v>0</v>
      </c>
      <c r="L40" s="497">
        <f t="shared" si="9"/>
        <v>0</v>
      </c>
      <c r="M40" s="497">
        <f t="shared" si="9"/>
        <v>0</v>
      </c>
      <c r="N40" s="498">
        <f t="shared" si="9"/>
        <v>0</v>
      </c>
      <c r="O40" s="453"/>
    </row>
    <row r="41" spans="1:15">
      <c r="A41" s="453"/>
      <c r="B41" s="499" t="s">
        <v>552</v>
      </c>
      <c r="C41" s="499"/>
      <c r="D41" s="499"/>
      <c r="E41" s="499"/>
      <c r="F41" s="499"/>
      <c r="G41" s="496" t="str">
        <f>IFERROR(H41/'Rehab-4% Alt Rents'!$D$19,"")</f>
        <v/>
      </c>
      <c r="H41" s="22">
        <v>0</v>
      </c>
      <c r="I41" s="497">
        <f t="shared" si="9"/>
        <v>0</v>
      </c>
      <c r="J41" s="497">
        <f t="shared" si="9"/>
        <v>0</v>
      </c>
      <c r="K41" s="497">
        <f t="shared" si="9"/>
        <v>0</v>
      </c>
      <c r="L41" s="497">
        <f t="shared" si="9"/>
        <v>0</v>
      </c>
      <c r="M41" s="497">
        <f t="shared" si="9"/>
        <v>0</v>
      </c>
      <c r="N41" s="498">
        <f t="shared" si="9"/>
        <v>0</v>
      </c>
      <c r="O41" s="453"/>
    </row>
    <row r="42" spans="1:15">
      <c r="A42" s="453"/>
      <c r="B42" s="499" t="s">
        <v>553</v>
      </c>
      <c r="C42" s="499"/>
      <c r="D42" s="499"/>
      <c r="E42" s="499"/>
      <c r="F42" s="499"/>
      <c r="G42" s="496" t="str">
        <f>IFERROR(H42/'Rehab-4% Alt Rents'!$D$19,"")</f>
        <v/>
      </c>
      <c r="H42" s="22">
        <v>0</v>
      </c>
      <c r="I42" s="497">
        <f t="shared" ref="I42:N46" si="10">H42*(1+$E$26)</f>
        <v>0</v>
      </c>
      <c r="J42" s="497">
        <f t="shared" si="10"/>
        <v>0</v>
      </c>
      <c r="K42" s="497">
        <f t="shared" si="10"/>
        <v>0</v>
      </c>
      <c r="L42" s="497">
        <f t="shared" si="10"/>
        <v>0</v>
      </c>
      <c r="M42" s="497">
        <f t="shared" si="10"/>
        <v>0</v>
      </c>
      <c r="N42" s="498">
        <f t="shared" si="10"/>
        <v>0</v>
      </c>
      <c r="O42" s="453"/>
    </row>
    <row r="43" spans="1:15">
      <c r="A43" s="453"/>
      <c r="B43" s="499" t="s">
        <v>554</v>
      </c>
      <c r="C43" s="499"/>
      <c r="D43" s="499"/>
      <c r="E43" s="499"/>
      <c r="F43" s="499"/>
      <c r="G43" s="496" t="str">
        <f>IFERROR(H43/'Rehab-4% Alt Rents'!$D$19,"")</f>
        <v/>
      </c>
      <c r="H43" s="22">
        <v>0</v>
      </c>
      <c r="I43" s="497">
        <f t="shared" si="10"/>
        <v>0</v>
      </c>
      <c r="J43" s="497">
        <f t="shared" si="10"/>
        <v>0</v>
      </c>
      <c r="K43" s="497">
        <f t="shared" si="10"/>
        <v>0</v>
      </c>
      <c r="L43" s="497">
        <f t="shared" si="10"/>
        <v>0</v>
      </c>
      <c r="M43" s="497">
        <f t="shared" si="10"/>
        <v>0</v>
      </c>
      <c r="N43" s="498">
        <f t="shared" si="10"/>
        <v>0</v>
      </c>
      <c r="O43" s="500"/>
    </row>
    <row r="44" spans="1:15">
      <c r="A44" s="453"/>
      <c r="B44" s="499" t="s">
        <v>555</v>
      </c>
      <c r="C44" s="499"/>
      <c r="D44" s="499"/>
      <c r="E44" s="499"/>
      <c r="F44" s="499"/>
      <c r="G44" s="496" t="str">
        <f>IFERROR(H44/'Rehab-4% Alt Rents'!$D$19,"")</f>
        <v/>
      </c>
      <c r="H44" s="22">
        <v>0</v>
      </c>
      <c r="I44" s="497">
        <f t="shared" si="10"/>
        <v>0</v>
      </c>
      <c r="J44" s="497">
        <f t="shared" si="10"/>
        <v>0</v>
      </c>
      <c r="K44" s="497">
        <f t="shared" si="10"/>
        <v>0</v>
      </c>
      <c r="L44" s="497">
        <f t="shared" si="10"/>
        <v>0</v>
      </c>
      <c r="M44" s="497">
        <f t="shared" si="10"/>
        <v>0</v>
      </c>
      <c r="N44" s="498">
        <f t="shared" si="10"/>
        <v>0</v>
      </c>
      <c r="O44" s="453"/>
    </row>
    <row r="45" spans="1:15">
      <c r="A45" s="453"/>
      <c r="B45" s="499" t="s">
        <v>556</v>
      </c>
      <c r="C45" s="499"/>
      <c r="D45" s="499"/>
      <c r="E45" s="499"/>
      <c r="F45" s="499"/>
      <c r="G45" s="496" t="str">
        <f>IFERROR(H45/'Rehab-4% Alt Rents'!$D$19,"")</f>
        <v/>
      </c>
      <c r="H45" s="22">
        <v>0</v>
      </c>
      <c r="I45" s="497">
        <f t="shared" si="10"/>
        <v>0</v>
      </c>
      <c r="J45" s="497">
        <f t="shared" si="10"/>
        <v>0</v>
      </c>
      <c r="K45" s="497">
        <f t="shared" si="10"/>
        <v>0</v>
      </c>
      <c r="L45" s="497">
        <f t="shared" si="10"/>
        <v>0</v>
      </c>
      <c r="M45" s="497">
        <f t="shared" si="10"/>
        <v>0</v>
      </c>
      <c r="N45" s="498">
        <f t="shared" si="10"/>
        <v>0</v>
      </c>
      <c r="O45" s="453"/>
    </row>
    <row r="46" spans="1:15">
      <c r="A46" s="453"/>
      <c r="B46" s="475" t="s">
        <v>557</v>
      </c>
      <c r="C46" s="475"/>
      <c r="D46" s="475"/>
      <c r="E46" s="475"/>
      <c r="F46" s="475"/>
      <c r="G46" s="496" t="str">
        <f>IFERROR(H46/'Rehab-4% Alt Rents'!$D$19,"")</f>
        <v/>
      </c>
      <c r="H46" s="23">
        <v>0</v>
      </c>
      <c r="I46" s="497">
        <f t="shared" si="10"/>
        <v>0</v>
      </c>
      <c r="J46" s="501">
        <f t="shared" si="10"/>
        <v>0</v>
      </c>
      <c r="K46" s="501">
        <f t="shared" si="10"/>
        <v>0</v>
      </c>
      <c r="L46" s="501">
        <f t="shared" si="10"/>
        <v>0</v>
      </c>
      <c r="M46" s="501">
        <f t="shared" si="10"/>
        <v>0</v>
      </c>
      <c r="N46" s="502">
        <f t="shared" si="10"/>
        <v>0</v>
      </c>
      <c r="O46" s="453"/>
    </row>
    <row r="47" spans="1:15">
      <c r="A47" s="453"/>
      <c r="B47" s="503" t="s">
        <v>558</v>
      </c>
      <c r="C47" s="474"/>
      <c r="D47" s="453"/>
      <c r="E47" s="480"/>
      <c r="F47" s="453"/>
      <c r="G47" s="504">
        <f>SUM(G26:G46)</f>
        <v>0</v>
      </c>
      <c r="H47" s="505">
        <f>SUM(H26:H46)</f>
        <v>0</v>
      </c>
      <c r="I47" s="506">
        <f t="shared" ref="I47:N47" si="11">SUM(I26:I46)</f>
        <v>0</v>
      </c>
      <c r="J47" s="506">
        <f t="shared" si="11"/>
        <v>0</v>
      </c>
      <c r="K47" s="506">
        <f>SUM(K26:K46)</f>
        <v>0</v>
      </c>
      <c r="L47" s="506">
        <f t="shared" si="11"/>
        <v>0</v>
      </c>
      <c r="M47" s="506">
        <f t="shared" si="11"/>
        <v>0</v>
      </c>
      <c r="N47" s="507">
        <f t="shared" si="11"/>
        <v>0</v>
      </c>
      <c r="O47" s="453"/>
    </row>
    <row r="48" spans="1:15" ht="7.9" customHeight="1">
      <c r="A48" s="453"/>
      <c r="B48" s="503"/>
      <c r="C48" s="474"/>
      <c r="D48" s="453"/>
      <c r="E48" s="508"/>
      <c r="F48" s="453"/>
      <c r="G48" s="509"/>
      <c r="H48" s="510"/>
      <c r="I48" s="511"/>
      <c r="J48" s="511"/>
      <c r="K48" s="511"/>
      <c r="L48" s="511"/>
      <c r="M48" s="511"/>
      <c r="N48" s="512"/>
      <c r="O48" s="453"/>
    </row>
    <row r="49" spans="1:15">
      <c r="A49" s="453"/>
      <c r="B49" s="513" t="s">
        <v>559</v>
      </c>
      <c r="C49" s="514"/>
      <c r="D49" s="515"/>
      <c r="E49" s="515"/>
      <c r="F49" s="516"/>
      <c r="G49" s="517" t="str">
        <f>IFERROR(H49/'Rehab-4% Alt Rents'!$D$19, "")</f>
        <v/>
      </c>
      <c r="H49" s="24">
        <v>0</v>
      </c>
      <c r="I49" s="497">
        <f>H49*(1+$E$26)</f>
        <v>0</v>
      </c>
      <c r="J49" s="497">
        <f t="shared" ref="J49:J50" si="12">I49*(1+$E$26)</f>
        <v>0</v>
      </c>
      <c r="K49" s="497">
        <f t="shared" ref="K49:K50" si="13">J49*(1+$E$26)</f>
        <v>0</v>
      </c>
      <c r="L49" s="497">
        <f t="shared" ref="L49:L50" si="14">K49*(1+$E$26)</f>
        <v>0</v>
      </c>
      <c r="M49" s="497">
        <f t="shared" ref="M49:M50" si="15">L49*(1+$E$26)</f>
        <v>0</v>
      </c>
      <c r="N49" s="518">
        <f t="shared" ref="N49:N50" si="16">M49*(1+$E$26)</f>
        <v>0</v>
      </c>
      <c r="O49" s="519"/>
    </row>
    <row r="50" spans="1:15">
      <c r="A50" s="453"/>
      <c r="B50" s="520" t="s">
        <v>560</v>
      </c>
      <c r="C50" s="476"/>
      <c r="D50" s="521"/>
      <c r="E50" s="521"/>
      <c r="F50" s="521"/>
      <c r="G50" s="522" t="str">
        <f>IFERROR(H50/'Rehab-4% Alt Rents'!$D$19,"")</f>
        <v/>
      </c>
      <c r="H50" s="25">
        <v>0</v>
      </c>
      <c r="I50" s="497">
        <f t="shared" ref="I50" si="17">H50*(1+$E$26)</f>
        <v>0</v>
      </c>
      <c r="J50" s="497">
        <f t="shared" si="12"/>
        <v>0</v>
      </c>
      <c r="K50" s="497">
        <f t="shared" si="13"/>
        <v>0</v>
      </c>
      <c r="L50" s="497">
        <f t="shared" si="14"/>
        <v>0</v>
      </c>
      <c r="M50" s="497">
        <f t="shared" si="15"/>
        <v>0</v>
      </c>
      <c r="N50" s="518">
        <f t="shared" si="16"/>
        <v>0</v>
      </c>
      <c r="O50" s="519"/>
    </row>
    <row r="51" spans="1:15" ht="15.75" thickBot="1">
      <c r="A51" s="453"/>
      <c r="B51" s="503" t="s">
        <v>561</v>
      </c>
      <c r="C51" s="474"/>
      <c r="D51" s="474"/>
      <c r="E51" s="474"/>
      <c r="F51" s="453"/>
      <c r="G51" s="523">
        <f>SUM(G49:G50)</f>
        <v>0</v>
      </c>
      <c r="H51" s="524">
        <f>SUM(H49:H50)</f>
        <v>0</v>
      </c>
      <c r="I51" s="525">
        <f t="shared" ref="I51:N51" si="18">SUM(I49:I50)</f>
        <v>0</v>
      </c>
      <c r="J51" s="525">
        <f t="shared" si="18"/>
        <v>0</v>
      </c>
      <c r="K51" s="525">
        <f t="shared" si="18"/>
        <v>0</v>
      </c>
      <c r="L51" s="525">
        <f t="shared" si="18"/>
        <v>0</v>
      </c>
      <c r="M51" s="525">
        <f t="shared" si="18"/>
        <v>0</v>
      </c>
      <c r="N51" s="526">
        <f t="shared" si="18"/>
        <v>0</v>
      </c>
      <c r="O51" s="453"/>
    </row>
    <row r="52" spans="1:15" ht="16.5" thickTop="1" thickBot="1">
      <c r="A52" s="453"/>
      <c r="B52" s="488" t="s">
        <v>562</v>
      </c>
      <c r="C52" s="474"/>
      <c r="D52" s="453"/>
      <c r="E52" s="474"/>
      <c r="F52" s="527" t="s">
        <v>533</v>
      </c>
      <c r="G52" s="528">
        <f>G51+G47</f>
        <v>0</v>
      </c>
      <c r="H52" s="529">
        <f>H47+H51</f>
        <v>0</v>
      </c>
      <c r="I52" s="530">
        <f t="shared" ref="I52:N52" si="19">I47+I51</f>
        <v>0</v>
      </c>
      <c r="J52" s="530">
        <f t="shared" si="19"/>
        <v>0</v>
      </c>
      <c r="K52" s="530">
        <f t="shared" si="19"/>
        <v>0</v>
      </c>
      <c r="L52" s="530">
        <f t="shared" si="19"/>
        <v>0</v>
      </c>
      <c r="M52" s="530">
        <f t="shared" si="19"/>
        <v>0</v>
      </c>
      <c r="N52" s="531">
        <f t="shared" si="19"/>
        <v>0</v>
      </c>
      <c r="O52" s="453"/>
    </row>
    <row r="53" spans="1:15" ht="7.9" customHeight="1" thickBot="1">
      <c r="A53" s="453"/>
      <c r="B53" s="474"/>
      <c r="C53" s="474"/>
      <c r="D53" s="474"/>
      <c r="E53" s="474"/>
      <c r="F53" s="474"/>
      <c r="G53" s="532"/>
      <c r="H53" s="533"/>
      <c r="I53" s="533"/>
      <c r="J53" s="533"/>
      <c r="K53" s="533"/>
      <c r="L53" s="533"/>
      <c r="M53" s="533"/>
      <c r="N53" s="533"/>
      <c r="O53" s="453"/>
    </row>
    <row r="54" spans="1:15" ht="15.75" thickBot="1">
      <c r="A54" s="453"/>
      <c r="B54" s="488" t="s">
        <v>563</v>
      </c>
      <c r="C54" s="474"/>
      <c r="D54" s="474"/>
      <c r="E54" s="474"/>
      <c r="F54" s="474"/>
      <c r="G54" s="534" t="s">
        <v>533</v>
      </c>
      <c r="H54" s="535">
        <f>H22-H52</f>
        <v>0</v>
      </c>
      <c r="I54" s="536">
        <f t="shared" ref="I54:N54" si="20">I22-I52</f>
        <v>0</v>
      </c>
      <c r="J54" s="536">
        <f t="shared" si="20"/>
        <v>0</v>
      </c>
      <c r="K54" s="536">
        <f t="shared" si="20"/>
        <v>0</v>
      </c>
      <c r="L54" s="536">
        <f t="shared" si="20"/>
        <v>0</v>
      </c>
      <c r="M54" s="536">
        <f t="shared" si="20"/>
        <v>0</v>
      </c>
      <c r="N54" s="537">
        <f t="shared" si="20"/>
        <v>0</v>
      </c>
      <c r="O54" s="453"/>
    </row>
    <row r="55" spans="1:15">
      <c r="A55" s="453"/>
      <c r="B55" s="488"/>
      <c r="C55" s="474"/>
      <c r="D55" s="474"/>
      <c r="E55" s="474"/>
      <c r="F55" s="474"/>
      <c r="G55" s="480"/>
      <c r="H55" s="538"/>
      <c r="I55" s="538"/>
      <c r="J55" s="538"/>
      <c r="K55" s="538"/>
      <c r="L55" s="538"/>
      <c r="M55" s="538"/>
      <c r="N55" s="538"/>
      <c r="O55" s="453"/>
    </row>
    <row r="56" spans="1:15" ht="15.75" thickBot="1">
      <c r="A56" s="449"/>
      <c r="B56" s="741" t="s">
        <v>564</v>
      </c>
      <c r="C56" s="741"/>
      <c r="D56" s="741"/>
      <c r="E56" s="539"/>
      <c r="F56" s="539"/>
      <c r="G56" s="539"/>
      <c r="H56" s="539"/>
      <c r="I56" s="539"/>
      <c r="J56" s="539"/>
      <c r="K56" s="539"/>
      <c r="L56" s="539"/>
      <c r="M56" s="539"/>
      <c r="N56" s="539"/>
      <c r="O56" s="449"/>
    </row>
    <row r="57" spans="1:15" ht="15.75" thickBot="1">
      <c r="A57" s="449"/>
      <c r="B57" s="540" t="s">
        <v>565</v>
      </c>
      <c r="C57" s="449"/>
      <c r="D57" s="449"/>
      <c r="E57" s="460"/>
      <c r="F57" s="763" t="s">
        <v>566</v>
      </c>
      <c r="G57" s="764"/>
      <c r="H57" s="461" t="s">
        <v>520</v>
      </c>
      <c r="I57" s="462" t="s">
        <v>521</v>
      </c>
      <c r="J57" s="462" t="s">
        <v>522</v>
      </c>
      <c r="K57" s="462" t="s">
        <v>523</v>
      </c>
      <c r="L57" s="462" t="s">
        <v>524</v>
      </c>
      <c r="M57" s="462" t="s">
        <v>525</v>
      </c>
      <c r="N57" s="463" t="s">
        <v>526</v>
      </c>
      <c r="O57" s="449"/>
    </row>
    <row r="58" spans="1:15">
      <c r="A58" s="449"/>
      <c r="B58" s="394" t="s">
        <v>567</v>
      </c>
      <c r="C58" s="395"/>
      <c r="D58" s="395"/>
      <c r="E58" s="396"/>
      <c r="F58" s="755">
        <v>0</v>
      </c>
      <c r="G58" s="756"/>
      <c r="H58" s="26">
        <v>0</v>
      </c>
      <c r="I58" s="27">
        <v>0</v>
      </c>
      <c r="J58" s="27">
        <v>0</v>
      </c>
      <c r="K58" s="27">
        <v>0</v>
      </c>
      <c r="L58" s="27">
        <v>0</v>
      </c>
      <c r="M58" s="27">
        <v>0</v>
      </c>
      <c r="N58" s="28">
        <v>0</v>
      </c>
      <c r="O58" s="449"/>
    </row>
    <row r="59" spans="1:15">
      <c r="A59" s="449"/>
      <c r="B59" s="397" t="s">
        <v>568</v>
      </c>
      <c r="C59" s="398"/>
      <c r="D59" s="398"/>
      <c r="E59" s="399"/>
      <c r="F59" s="757">
        <v>0</v>
      </c>
      <c r="G59" s="758"/>
      <c r="H59" s="21">
        <v>0</v>
      </c>
      <c r="I59" s="29">
        <v>0</v>
      </c>
      <c r="J59" s="29">
        <v>0</v>
      </c>
      <c r="K59" s="29">
        <v>0</v>
      </c>
      <c r="L59" s="29">
        <v>0</v>
      </c>
      <c r="M59" s="29">
        <v>0</v>
      </c>
      <c r="N59" s="30">
        <v>0</v>
      </c>
      <c r="O59" s="449"/>
    </row>
    <row r="60" spans="1:15" ht="15.75" thickBot="1">
      <c r="A60" s="449"/>
      <c r="B60" s="400" t="s">
        <v>569</v>
      </c>
      <c r="C60" s="401"/>
      <c r="D60" s="401"/>
      <c r="E60" s="402"/>
      <c r="F60" s="759">
        <v>0</v>
      </c>
      <c r="G60" s="760"/>
      <c r="H60" s="31">
        <v>0</v>
      </c>
      <c r="I60" s="32">
        <v>0</v>
      </c>
      <c r="J60" s="32">
        <v>0</v>
      </c>
      <c r="K60" s="32">
        <v>0</v>
      </c>
      <c r="L60" s="32">
        <v>0</v>
      </c>
      <c r="M60" s="32">
        <v>0</v>
      </c>
      <c r="N60" s="33">
        <v>0</v>
      </c>
      <c r="O60" s="449"/>
    </row>
    <row r="61" spans="1:15" ht="16.5" thickTop="1" thickBot="1">
      <c r="A61" s="449"/>
      <c r="B61" s="449"/>
      <c r="C61" s="449"/>
      <c r="D61" s="449"/>
      <c r="E61" s="749" t="s">
        <v>570</v>
      </c>
      <c r="F61" s="761"/>
      <c r="G61" s="762"/>
      <c r="H61" s="542">
        <f t="shared" ref="H61:N61" si="21">SUM(H58:H60)</f>
        <v>0</v>
      </c>
      <c r="I61" s="543">
        <f t="shared" si="21"/>
        <v>0</v>
      </c>
      <c r="J61" s="543">
        <f t="shared" si="21"/>
        <v>0</v>
      </c>
      <c r="K61" s="543">
        <f t="shared" si="21"/>
        <v>0</v>
      </c>
      <c r="L61" s="543">
        <f t="shared" si="21"/>
        <v>0</v>
      </c>
      <c r="M61" s="543">
        <f t="shared" si="21"/>
        <v>0</v>
      </c>
      <c r="N61" s="544">
        <f t="shared" si="21"/>
        <v>0</v>
      </c>
      <c r="O61" s="449"/>
    </row>
    <row r="62" spans="1:15">
      <c r="A62" s="449"/>
      <c r="B62" s="449"/>
      <c r="C62" s="449"/>
      <c r="D62" s="449"/>
      <c r="E62" s="749" t="s">
        <v>571</v>
      </c>
      <c r="F62" s="749"/>
      <c r="G62" s="750"/>
      <c r="H62" s="545">
        <f t="shared" ref="H62:N62" si="22">H54-H61</f>
        <v>0</v>
      </c>
      <c r="I62" s="546">
        <f t="shared" si="22"/>
        <v>0</v>
      </c>
      <c r="J62" s="546">
        <f t="shared" si="22"/>
        <v>0</v>
      </c>
      <c r="K62" s="546">
        <f t="shared" si="22"/>
        <v>0</v>
      </c>
      <c r="L62" s="546">
        <f t="shared" si="22"/>
        <v>0</v>
      </c>
      <c r="M62" s="547">
        <f t="shared" si="22"/>
        <v>0</v>
      </c>
      <c r="N62" s="548">
        <f t="shared" si="22"/>
        <v>0</v>
      </c>
      <c r="O62" s="449"/>
    </row>
    <row r="63" spans="1:15" ht="15.75" thickBot="1">
      <c r="A63" s="449"/>
      <c r="B63" s="449"/>
      <c r="C63" s="449"/>
      <c r="D63" s="449"/>
      <c r="E63" s="749" t="s">
        <v>572</v>
      </c>
      <c r="F63" s="749"/>
      <c r="G63" s="750"/>
      <c r="H63" s="549">
        <f>IFERROR(H54/H61,0)</f>
        <v>0</v>
      </c>
      <c r="I63" s="550">
        <f>IFERROR(I54/I61,0)</f>
        <v>0</v>
      </c>
      <c r="J63" s="550">
        <f t="shared" ref="J63:N63" si="23">IFERROR(J54/J61,0)</f>
        <v>0</v>
      </c>
      <c r="K63" s="550">
        <f t="shared" si="23"/>
        <v>0</v>
      </c>
      <c r="L63" s="551">
        <f t="shared" si="23"/>
        <v>0</v>
      </c>
      <c r="M63" s="552">
        <f t="shared" si="23"/>
        <v>0</v>
      </c>
      <c r="N63" s="553">
        <f t="shared" si="23"/>
        <v>0</v>
      </c>
      <c r="O63" s="554"/>
    </row>
    <row r="64" spans="1:15" ht="7.9" customHeight="1">
      <c r="A64" s="449"/>
      <c r="B64" s="449"/>
      <c r="C64" s="449"/>
      <c r="D64" s="449"/>
      <c r="E64" s="541"/>
      <c r="F64" s="541"/>
      <c r="G64" s="541"/>
      <c r="H64" s="555"/>
      <c r="I64" s="555"/>
      <c r="J64" s="555"/>
      <c r="K64" s="555"/>
      <c r="L64" s="555"/>
      <c r="M64" s="555"/>
      <c r="N64" s="555"/>
      <c r="O64" s="449"/>
    </row>
    <row r="65" spans="1:15" ht="7.9" customHeight="1" thickBot="1">
      <c r="A65" s="449"/>
      <c r="B65" s="449"/>
      <c r="C65" s="449"/>
      <c r="D65" s="449"/>
      <c r="E65" s="541"/>
      <c r="F65" s="541"/>
      <c r="G65" s="541"/>
      <c r="H65" s="555"/>
      <c r="I65" s="555"/>
      <c r="J65" s="555"/>
      <c r="K65" s="555"/>
      <c r="L65" s="555"/>
      <c r="M65" s="555"/>
      <c r="N65" s="555"/>
      <c r="O65" s="449"/>
    </row>
    <row r="66" spans="1:15" ht="15.75" thickBot="1">
      <c r="A66" s="449"/>
      <c r="B66" s="540" t="s">
        <v>573</v>
      </c>
      <c r="C66" s="556"/>
      <c r="D66" s="556"/>
      <c r="E66" s="557"/>
      <c r="F66" s="751" t="s">
        <v>566</v>
      </c>
      <c r="G66" s="752"/>
      <c r="H66" s="558" t="s">
        <v>520</v>
      </c>
      <c r="I66" s="559" t="s">
        <v>521</v>
      </c>
      <c r="J66" s="559" t="s">
        <v>522</v>
      </c>
      <c r="K66" s="559" t="s">
        <v>523</v>
      </c>
      <c r="L66" s="559" t="s">
        <v>524</v>
      </c>
      <c r="M66" s="559" t="s">
        <v>525</v>
      </c>
      <c r="N66" s="560" t="s">
        <v>526</v>
      </c>
      <c r="O66" s="449"/>
    </row>
    <row r="67" spans="1:15">
      <c r="A67" s="449"/>
      <c r="B67" s="382" t="s">
        <v>574</v>
      </c>
      <c r="C67" s="383"/>
      <c r="D67" s="383"/>
      <c r="E67" s="384"/>
      <c r="F67" s="753">
        <v>0</v>
      </c>
      <c r="G67" s="754"/>
      <c r="H67" s="101">
        <v>0</v>
      </c>
      <c r="I67" s="102">
        <v>0</v>
      </c>
      <c r="J67" s="102">
        <v>0</v>
      </c>
      <c r="K67" s="102">
        <v>0</v>
      </c>
      <c r="L67" s="102">
        <v>0</v>
      </c>
      <c r="M67" s="102">
        <v>0</v>
      </c>
      <c r="N67" s="103">
        <v>0</v>
      </c>
      <c r="O67" s="449"/>
    </row>
    <row r="68" spans="1:15">
      <c r="A68" s="449"/>
      <c r="B68" s="385" t="s">
        <v>575</v>
      </c>
      <c r="C68" s="386"/>
      <c r="D68" s="386"/>
      <c r="E68" s="387"/>
      <c r="F68" s="742">
        <v>0</v>
      </c>
      <c r="G68" s="743"/>
      <c r="H68" s="104">
        <v>0</v>
      </c>
      <c r="I68" s="105">
        <v>0</v>
      </c>
      <c r="J68" s="105">
        <v>0</v>
      </c>
      <c r="K68" s="105">
        <v>0</v>
      </c>
      <c r="L68" s="105">
        <v>0</v>
      </c>
      <c r="M68" s="105">
        <v>0</v>
      </c>
      <c r="N68" s="106">
        <v>0</v>
      </c>
      <c r="O68" s="449"/>
    </row>
    <row r="69" spans="1:15">
      <c r="A69" s="449"/>
      <c r="B69" s="385" t="s">
        <v>576</v>
      </c>
      <c r="C69" s="386"/>
      <c r="D69" s="386"/>
      <c r="E69" s="387"/>
      <c r="F69" s="742">
        <v>0</v>
      </c>
      <c r="G69" s="743"/>
      <c r="H69" s="107">
        <v>0</v>
      </c>
      <c r="I69" s="108">
        <v>0</v>
      </c>
      <c r="J69" s="108">
        <v>0</v>
      </c>
      <c r="K69" s="108">
        <v>0</v>
      </c>
      <c r="L69" s="108">
        <v>0</v>
      </c>
      <c r="M69" s="108">
        <v>0</v>
      </c>
      <c r="N69" s="109">
        <v>0</v>
      </c>
      <c r="O69" s="449"/>
    </row>
    <row r="70" spans="1:15">
      <c r="A70" s="449"/>
      <c r="B70" s="385" t="s">
        <v>577</v>
      </c>
      <c r="C70" s="386"/>
      <c r="D70" s="386"/>
      <c r="E70" s="387"/>
      <c r="F70" s="742">
        <v>0</v>
      </c>
      <c r="G70" s="743"/>
      <c r="H70" s="107">
        <v>0</v>
      </c>
      <c r="I70" s="108">
        <v>0</v>
      </c>
      <c r="J70" s="108">
        <v>0</v>
      </c>
      <c r="K70" s="108">
        <v>0</v>
      </c>
      <c r="L70" s="108">
        <v>0</v>
      </c>
      <c r="M70" s="108">
        <v>0</v>
      </c>
      <c r="N70" s="109">
        <v>0</v>
      </c>
      <c r="O70" s="449"/>
    </row>
    <row r="71" spans="1:15">
      <c r="A71" s="449"/>
      <c r="B71" s="388" t="s">
        <v>578</v>
      </c>
      <c r="C71" s="389"/>
      <c r="D71" s="389"/>
      <c r="E71" s="390"/>
      <c r="F71" s="742">
        <v>0</v>
      </c>
      <c r="G71" s="743"/>
      <c r="H71" s="107">
        <v>0</v>
      </c>
      <c r="I71" s="108">
        <v>0</v>
      </c>
      <c r="J71" s="108">
        <v>0</v>
      </c>
      <c r="K71" s="108">
        <v>0</v>
      </c>
      <c r="L71" s="108">
        <v>0</v>
      </c>
      <c r="M71" s="108">
        <v>0</v>
      </c>
      <c r="N71" s="109">
        <v>0</v>
      </c>
      <c r="O71" s="449"/>
    </row>
    <row r="72" spans="1:15" ht="15.75" thickBot="1">
      <c r="A72" s="449"/>
      <c r="B72" s="391" t="s">
        <v>579</v>
      </c>
      <c r="C72" s="392"/>
      <c r="D72" s="392"/>
      <c r="E72" s="393"/>
      <c r="F72" s="744">
        <v>0</v>
      </c>
      <c r="G72" s="745"/>
      <c r="H72" s="110">
        <v>0</v>
      </c>
      <c r="I72" s="111">
        <v>0</v>
      </c>
      <c r="J72" s="111">
        <v>0</v>
      </c>
      <c r="K72" s="111">
        <v>0</v>
      </c>
      <c r="L72" s="111">
        <v>0</v>
      </c>
      <c r="M72" s="111">
        <v>0</v>
      </c>
      <c r="N72" s="112">
        <v>0</v>
      </c>
      <c r="O72" s="449"/>
    </row>
    <row r="73" spans="1:15" ht="15.75" thickTop="1">
      <c r="A73" s="449"/>
      <c r="B73" s="556"/>
      <c r="C73" s="556"/>
      <c r="D73" s="556"/>
      <c r="E73" s="746" t="s">
        <v>580</v>
      </c>
      <c r="F73" s="747"/>
      <c r="G73" s="748"/>
      <c r="H73" s="562">
        <f>SUM(H67:H72)</f>
        <v>0</v>
      </c>
      <c r="I73" s="563">
        <f t="shared" ref="I73:N73" si="24">SUM(I67:I72)</f>
        <v>0</v>
      </c>
      <c r="J73" s="563">
        <f t="shared" si="24"/>
        <v>0</v>
      </c>
      <c r="K73" s="563">
        <f t="shared" si="24"/>
        <v>0</v>
      </c>
      <c r="L73" s="563">
        <f t="shared" si="24"/>
        <v>0</v>
      </c>
      <c r="M73" s="563">
        <f t="shared" si="24"/>
        <v>0</v>
      </c>
      <c r="N73" s="564">
        <f t="shared" si="24"/>
        <v>0</v>
      </c>
      <c r="O73" s="449"/>
    </row>
    <row r="74" spans="1:15" ht="7.9" customHeight="1" thickBot="1">
      <c r="A74" s="449"/>
      <c r="B74" s="556"/>
      <c r="C74" s="556"/>
      <c r="D74" s="556"/>
      <c r="E74" s="561"/>
      <c r="F74" s="561"/>
      <c r="G74" s="561"/>
      <c r="H74" s="565"/>
      <c r="I74" s="566"/>
      <c r="J74" s="567"/>
      <c r="K74" s="567"/>
      <c r="L74" s="567"/>
      <c r="M74" s="568"/>
      <c r="N74" s="565"/>
      <c r="O74" s="449"/>
    </row>
    <row r="75" spans="1:15">
      <c r="A75" s="449"/>
      <c r="B75" s="556"/>
      <c r="C75" s="556"/>
      <c r="D75" s="556"/>
      <c r="E75" s="746" t="s">
        <v>581</v>
      </c>
      <c r="F75" s="746"/>
      <c r="G75" s="746"/>
      <c r="H75" s="569">
        <f>IFERROR(H54/(H61+H73), 0)</f>
        <v>0</v>
      </c>
      <c r="I75" s="570">
        <f t="shared" ref="I75:N75" si="25">IFERROR(I54/(I61+I73), 0)</f>
        <v>0</v>
      </c>
      <c r="J75" s="570">
        <f t="shared" si="25"/>
        <v>0</v>
      </c>
      <c r="K75" s="570">
        <f t="shared" si="25"/>
        <v>0</v>
      </c>
      <c r="L75" s="570">
        <f t="shared" si="25"/>
        <v>0</v>
      </c>
      <c r="M75" s="570">
        <f t="shared" si="25"/>
        <v>0</v>
      </c>
      <c r="N75" s="571">
        <f t="shared" si="25"/>
        <v>0</v>
      </c>
      <c r="O75" s="449"/>
    </row>
    <row r="76" spans="1:15" ht="15.75" thickBot="1">
      <c r="A76" s="449"/>
      <c r="B76" s="556"/>
      <c r="C76" s="556"/>
      <c r="D76" s="556"/>
      <c r="E76" s="561"/>
      <c r="F76" s="561" t="s">
        <v>582</v>
      </c>
      <c r="G76" s="561"/>
      <c r="H76" s="572">
        <f>H62-H73</f>
        <v>0</v>
      </c>
      <c r="I76" s="573">
        <f t="shared" ref="I76:N76" si="26">I62-I73</f>
        <v>0</v>
      </c>
      <c r="J76" s="573">
        <f t="shared" si="26"/>
        <v>0</v>
      </c>
      <c r="K76" s="573">
        <f t="shared" si="26"/>
        <v>0</v>
      </c>
      <c r="L76" s="573">
        <f t="shared" si="26"/>
        <v>0</v>
      </c>
      <c r="M76" s="573">
        <f t="shared" si="26"/>
        <v>0</v>
      </c>
      <c r="N76" s="574">
        <f t="shared" si="26"/>
        <v>0</v>
      </c>
      <c r="O76" s="449"/>
    </row>
    <row r="77" spans="1:15" ht="15.75" thickBot="1">
      <c r="A77" s="449"/>
      <c r="B77" s="575"/>
      <c r="C77" s="576"/>
      <c r="D77" s="575"/>
      <c r="E77" s="575"/>
      <c r="F77" s="575"/>
      <c r="G77" s="575"/>
      <c r="H77" s="577"/>
      <c r="I77" s="575"/>
      <c r="J77" s="575"/>
      <c r="K77" s="575"/>
      <c r="L77" s="575"/>
      <c r="M77" s="578"/>
      <c r="N77" s="579"/>
      <c r="O77" s="449"/>
    </row>
    <row r="78" spans="1:15">
      <c r="A78" s="449"/>
      <c r="B78" s="580"/>
      <c r="C78" s="580"/>
      <c r="D78" s="580"/>
      <c r="E78" s="580"/>
      <c r="F78" s="580"/>
      <c r="G78" s="580"/>
      <c r="H78" s="580"/>
      <c r="I78" s="580"/>
      <c r="J78" s="580"/>
      <c r="K78" s="580"/>
      <c r="L78" s="580"/>
      <c r="M78" s="580"/>
      <c r="N78" s="580"/>
      <c r="O78" s="449"/>
    </row>
    <row r="79" spans="1:15" ht="15.75" thickBot="1">
      <c r="A79" s="453"/>
      <c r="B79" s="456" t="s">
        <v>519</v>
      </c>
      <c r="C79" s="457"/>
      <c r="D79" s="458"/>
      <c r="E79" s="458"/>
      <c r="F79" s="458"/>
      <c r="G79" s="458"/>
      <c r="H79" s="457"/>
      <c r="I79" s="457"/>
      <c r="J79" s="457"/>
      <c r="K79" s="457"/>
      <c r="L79" s="457"/>
      <c r="M79" s="459"/>
      <c r="N79" s="457"/>
      <c r="O79" s="454"/>
    </row>
    <row r="80" spans="1:15" ht="15.75" thickBot="1">
      <c r="A80" s="449"/>
      <c r="B80" s="460"/>
      <c r="C80" s="453"/>
      <c r="D80" s="449"/>
      <c r="E80" s="449"/>
      <c r="F80" s="449"/>
      <c r="G80" s="461" t="s">
        <v>583</v>
      </c>
      <c r="H80" s="462" t="s">
        <v>584</v>
      </c>
      <c r="I80" s="462" t="s">
        <v>585</v>
      </c>
      <c r="J80" s="462" t="s">
        <v>586</v>
      </c>
      <c r="K80" s="462" t="s">
        <v>587</v>
      </c>
      <c r="L80" s="462" t="s">
        <v>588</v>
      </c>
      <c r="M80" s="463" t="s">
        <v>589</v>
      </c>
      <c r="N80" s="463" t="s">
        <v>590</v>
      </c>
      <c r="O80" s="449"/>
    </row>
    <row r="81" spans="1:15">
      <c r="A81" s="449"/>
      <c r="B81" s="464" t="s">
        <v>527</v>
      </c>
      <c r="C81" s="449"/>
      <c r="D81" s="449"/>
      <c r="F81" s="449"/>
      <c r="G81" s="581"/>
      <c r="H81" s="467"/>
      <c r="I81" s="467"/>
      <c r="J81" s="467"/>
      <c r="K81" s="467"/>
      <c r="L81" s="467"/>
      <c r="M81" s="467"/>
      <c r="N81" s="468"/>
      <c r="O81" s="449"/>
    </row>
    <row r="82" spans="1:15">
      <c r="A82" s="449"/>
      <c r="B82" s="469" t="s">
        <v>529</v>
      </c>
      <c r="C82" s="449"/>
      <c r="D82" s="449"/>
      <c r="E82" s="449"/>
      <c r="F82" s="449"/>
      <c r="G82" s="582">
        <f>N16*(1+$F$16)</f>
        <v>0</v>
      </c>
      <c r="H82" s="583">
        <f t="shared" ref="H82:N84" si="27">G82*(1+$F$16)</f>
        <v>0</v>
      </c>
      <c r="I82" s="584">
        <f t="shared" si="27"/>
        <v>0</v>
      </c>
      <c r="J82" s="584">
        <f t="shared" si="27"/>
        <v>0</v>
      </c>
      <c r="K82" s="584">
        <f t="shared" si="27"/>
        <v>0</v>
      </c>
      <c r="L82" s="584">
        <f t="shared" si="27"/>
        <v>0</v>
      </c>
      <c r="M82" s="584">
        <f t="shared" si="27"/>
        <v>0</v>
      </c>
      <c r="N82" s="585">
        <f t="shared" si="27"/>
        <v>0</v>
      </c>
      <c r="O82" s="449"/>
    </row>
    <row r="83" spans="1:15">
      <c r="A83" s="449"/>
      <c r="B83" s="469" t="s">
        <v>381</v>
      </c>
      <c r="C83" s="734" t="str">
        <f>C17</f>
        <v>Name of First "Other" Source</v>
      </c>
      <c r="D83" s="734"/>
      <c r="E83" s="734"/>
      <c r="F83" s="474"/>
      <c r="G83" s="582">
        <f>N17*(1+$F$16)</f>
        <v>0</v>
      </c>
      <c r="H83" s="583">
        <f t="shared" si="27"/>
        <v>0</v>
      </c>
      <c r="I83" s="584">
        <f t="shared" si="27"/>
        <v>0</v>
      </c>
      <c r="J83" s="584">
        <f t="shared" si="27"/>
        <v>0</v>
      </c>
      <c r="K83" s="584">
        <f t="shared" si="27"/>
        <v>0</v>
      </c>
      <c r="L83" s="584">
        <f t="shared" si="27"/>
        <v>0</v>
      </c>
      <c r="M83" s="584">
        <f t="shared" si="27"/>
        <v>0</v>
      </c>
      <c r="N83" s="585">
        <f t="shared" si="27"/>
        <v>0</v>
      </c>
      <c r="O83" s="449"/>
    </row>
    <row r="84" spans="1:15">
      <c r="A84" s="449"/>
      <c r="B84" s="475" t="s">
        <v>381</v>
      </c>
      <c r="C84" s="735" t="str">
        <f>C18</f>
        <v>Name of Second "Other" Source</v>
      </c>
      <c r="D84" s="735"/>
      <c r="E84" s="735"/>
      <c r="F84" s="476"/>
      <c r="G84" s="586">
        <f>N18*(1+$F$16)</f>
        <v>0</v>
      </c>
      <c r="H84" s="587">
        <f t="shared" si="27"/>
        <v>0</v>
      </c>
      <c r="I84" s="588">
        <f t="shared" si="27"/>
        <v>0</v>
      </c>
      <c r="J84" s="584">
        <f t="shared" si="27"/>
        <v>0</v>
      </c>
      <c r="K84" s="584">
        <f t="shared" si="27"/>
        <v>0</v>
      </c>
      <c r="L84" s="584">
        <f t="shared" si="27"/>
        <v>0</v>
      </c>
      <c r="M84" s="584">
        <f t="shared" si="27"/>
        <v>0</v>
      </c>
      <c r="N84" s="585">
        <f t="shared" si="27"/>
        <v>0</v>
      </c>
      <c r="O84" s="449"/>
    </row>
    <row r="85" spans="1:15">
      <c r="A85" s="449"/>
      <c r="B85" s="474" t="s">
        <v>532</v>
      </c>
      <c r="C85" s="460"/>
      <c r="D85" s="449"/>
      <c r="E85" s="449"/>
      <c r="F85" s="589" t="s">
        <v>533</v>
      </c>
      <c r="G85" s="590">
        <f>SUM(G82:G84)</f>
        <v>0</v>
      </c>
      <c r="H85" s="591">
        <f t="shared" ref="H85:N85" si="28">SUM(H82:H84)</f>
        <v>0</v>
      </c>
      <c r="I85" s="592">
        <f>SUM(I82:I84)</f>
        <v>0</v>
      </c>
      <c r="J85" s="591">
        <f t="shared" si="28"/>
        <v>0</v>
      </c>
      <c r="K85" s="591">
        <f t="shared" si="28"/>
        <v>0</v>
      </c>
      <c r="L85" s="591">
        <f t="shared" si="28"/>
        <v>0</v>
      </c>
      <c r="M85" s="591">
        <f t="shared" si="28"/>
        <v>0</v>
      </c>
      <c r="N85" s="593">
        <f t="shared" si="28"/>
        <v>0</v>
      </c>
      <c r="O85" s="449"/>
    </row>
    <row r="86" spans="1:15">
      <c r="A86" s="449"/>
      <c r="B86" s="464"/>
      <c r="C86" s="449"/>
      <c r="D86" s="449"/>
      <c r="E86" s="449"/>
      <c r="F86" s="594"/>
      <c r="G86" s="595"/>
      <c r="H86" s="736"/>
      <c r="I86" s="736"/>
      <c r="J86" s="736"/>
      <c r="K86" s="736"/>
      <c r="L86" s="736"/>
      <c r="M86" s="736"/>
      <c r="N86" s="737"/>
      <c r="O86" s="449"/>
    </row>
    <row r="87" spans="1:15" ht="15.75" thickBot="1">
      <c r="A87" s="449"/>
      <c r="B87" s="483" t="s">
        <v>534</v>
      </c>
      <c r="C87" s="484"/>
      <c r="D87" s="484"/>
      <c r="E87" s="484"/>
      <c r="F87" s="596"/>
      <c r="G87" s="485">
        <f>G85*-($F$21)</f>
        <v>0</v>
      </c>
      <c r="H87" s="597">
        <f>H85*-($F$21)</f>
        <v>0</v>
      </c>
      <c r="I87" s="486">
        <f t="shared" ref="I87:N87" si="29">I85*-($F$21)</f>
        <v>0</v>
      </c>
      <c r="J87" s="486">
        <f t="shared" si="29"/>
        <v>0</v>
      </c>
      <c r="K87" s="486">
        <f t="shared" si="29"/>
        <v>0</v>
      </c>
      <c r="L87" s="486">
        <f t="shared" si="29"/>
        <v>0</v>
      </c>
      <c r="M87" s="486">
        <f t="shared" si="29"/>
        <v>0</v>
      </c>
      <c r="N87" s="487">
        <f t="shared" si="29"/>
        <v>0</v>
      </c>
      <c r="O87" s="449"/>
    </row>
    <row r="88" spans="1:15" ht="16.5" thickTop="1" thickBot="1">
      <c r="A88" s="449"/>
      <c r="B88" s="488" t="s">
        <v>535</v>
      </c>
      <c r="C88" s="449"/>
      <c r="D88" s="449"/>
      <c r="E88" s="449"/>
      <c r="F88" s="589" t="s">
        <v>533</v>
      </c>
      <c r="G88" s="489">
        <f t="shared" ref="G88:N88" si="30">SUM(G85+G87)</f>
        <v>0</v>
      </c>
      <c r="H88" s="598">
        <f t="shared" si="30"/>
        <v>0</v>
      </c>
      <c r="I88" s="490">
        <f t="shared" si="30"/>
        <v>0</v>
      </c>
      <c r="J88" s="490">
        <f t="shared" si="30"/>
        <v>0</v>
      </c>
      <c r="K88" s="490">
        <f t="shared" si="30"/>
        <v>0</v>
      </c>
      <c r="L88" s="490">
        <f t="shared" si="30"/>
        <v>0</v>
      </c>
      <c r="M88" s="490">
        <f t="shared" si="30"/>
        <v>0</v>
      </c>
      <c r="N88" s="491">
        <f t="shared" si="30"/>
        <v>0</v>
      </c>
      <c r="O88" s="449"/>
    </row>
    <row r="89" spans="1:15">
      <c r="A89" s="449"/>
      <c r="B89" s="449"/>
      <c r="C89" s="449"/>
      <c r="D89" s="449"/>
      <c r="E89" s="449"/>
      <c r="F89" s="449"/>
      <c r="G89" s="449"/>
      <c r="H89" s="449"/>
      <c r="I89" s="449"/>
      <c r="J89" s="449"/>
      <c r="K89" s="449"/>
      <c r="L89" s="449"/>
      <c r="M89" s="449"/>
      <c r="N89" s="449"/>
      <c r="O89" s="449"/>
    </row>
    <row r="90" spans="1:15" ht="15.75" thickBot="1">
      <c r="A90" s="453"/>
      <c r="B90" s="456" t="s">
        <v>536</v>
      </c>
      <c r="C90" s="457"/>
      <c r="D90" s="457"/>
      <c r="E90" s="457"/>
      <c r="F90" s="457"/>
      <c r="G90" s="457"/>
      <c r="H90" s="457"/>
      <c r="I90" s="457"/>
      <c r="J90" s="457"/>
      <c r="K90" s="459"/>
      <c r="L90" s="457"/>
      <c r="M90" s="457"/>
      <c r="N90" s="457"/>
      <c r="O90" s="454"/>
    </row>
    <row r="91" spans="1:15" ht="15.75" thickBot="1">
      <c r="A91" s="453"/>
      <c r="B91" s="464" t="s">
        <v>591</v>
      </c>
      <c r="C91" s="453"/>
      <c r="D91" s="474"/>
      <c r="E91" s="474"/>
      <c r="F91" s="453"/>
      <c r="G91" s="461" t="s">
        <v>583</v>
      </c>
      <c r="H91" s="462" t="s">
        <v>584</v>
      </c>
      <c r="I91" s="462" t="s">
        <v>585</v>
      </c>
      <c r="J91" s="462" t="s">
        <v>586</v>
      </c>
      <c r="K91" s="462" t="s">
        <v>587</v>
      </c>
      <c r="L91" s="462" t="s">
        <v>588</v>
      </c>
      <c r="M91" s="463" t="s">
        <v>589</v>
      </c>
      <c r="N91" s="463" t="s">
        <v>590</v>
      </c>
      <c r="O91" s="453"/>
    </row>
    <row r="92" spans="1:15">
      <c r="A92" s="453"/>
      <c r="B92" s="494" t="s">
        <v>539</v>
      </c>
      <c r="C92" s="494"/>
      <c r="D92" s="494"/>
      <c r="E92" s="494"/>
      <c r="F92" s="494"/>
      <c r="G92" s="599">
        <f t="shared" ref="G92:G112" si="31">N26*(1+$E$26)</f>
        <v>0</v>
      </c>
      <c r="H92" s="600">
        <f>G92*(1+$E$26)</f>
        <v>0</v>
      </c>
      <c r="I92" s="600">
        <f t="shared" ref="I92:N92" si="32">H92*(1+$E$26)</f>
        <v>0</v>
      </c>
      <c r="J92" s="600">
        <f t="shared" si="32"/>
        <v>0</v>
      </c>
      <c r="K92" s="600">
        <f t="shared" si="32"/>
        <v>0</v>
      </c>
      <c r="L92" s="600">
        <f t="shared" si="32"/>
        <v>0</v>
      </c>
      <c r="M92" s="600">
        <f t="shared" si="32"/>
        <v>0</v>
      </c>
      <c r="N92" s="601">
        <f t="shared" si="32"/>
        <v>0</v>
      </c>
      <c r="O92" s="453"/>
    </row>
    <row r="93" spans="1:15">
      <c r="A93" s="453"/>
      <c r="B93" s="499" t="s">
        <v>540</v>
      </c>
      <c r="C93" s="499"/>
      <c r="D93" s="499"/>
      <c r="E93" s="499"/>
      <c r="F93" s="499"/>
      <c r="G93" s="602">
        <f t="shared" si="31"/>
        <v>0</v>
      </c>
      <c r="H93" s="600">
        <f t="shared" ref="H93:N112" si="33">G93*(1+$E$26)</f>
        <v>0</v>
      </c>
      <c r="I93" s="600">
        <f t="shared" si="33"/>
        <v>0</v>
      </c>
      <c r="J93" s="600">
        <f t="shared" si="33"/>
        <v>0</v>
      </c>
      <c r="K93" s="600">
        <f t="shared" si="33"/>
        <v>0</v>
      </c>
      <c r="L93" s="600">
        <f t="shared" si="33"/>
        <v>0</v>
      </c>
      <c r="M93" s="600">
        <f t="shared" si="33"/>
        <v>0</v>
      </c>
      <c r="N93" s="601">
        <f t="shared" si="33"/>
        <v>0</v>
      </c>
      <c r="O93" s="453"/>
    </row>
    <row r="94" spans="1:15">
      <c r="A94" s="453"/>
      <c r="B94" s="499" t="s">
        <v>541</v>
      </c>
      <c r="C94" s="499"/>
      <c r="D94" s="499"/>
      <c r="E94" s="499"/>
      <c r="F94" s="499"/>
      <c r="G94" s="602">
        <f t="shared" si="31"/>
        <v>0</v>
      </c>
      <c r="H94" s="600">
        <f t="shared" si="33"/>
        <v>0</v>
      </c>
      <c r="I94" s="600">
        <f t="shared" si="33"/>
        <v>0</v>
      </c>
      <c r="J94" s="600">
        <f t="shared" si="33"/>
        <v>0</v>
      </c>
      <c r="K94" s="600">
        <f t="shared" si="33"/>
        <v>0</v>
      </c>
      <c r="L94" s="600">
        <f t="shared" si="33"/>
        <v>0</v>
      </c>
      <c r="M94" s="600">
        <f t="shared" si="33"/>
        <v>0</v>
      </c>
      <c r="N94" s="601">
        <f t="shared" si="33"/>
        <v>0</v>
      </c>
      <c r="O94" s="453"/>
    </row>
    <row r="95" spans="1:15">
      <c r="A95" s="453"/>
      <c r="B95" s="499" t="s">
        <v>542</v>
      </c>
      <c r="C95" s="499"/>
      <c r="D95" s="499"/>
      <c r="E95" s="499"/>
      <c r="F95" s="499"/>
      <c r="G95" s="602">
        <f t="shared" si="31"/>
        <v>0</v>
      </c>
      <c r="H95" s="600">
        <f t="shared" si="33"/>
        <v>0</v>
      </c>
      <c r="I95" s="600">
        <f t="shared" si="33"/>
        <v>0</v>
      </c>
      <c r="J95" s="600">
        <f t="shared" si="33"/>
        <v>0</v>
      </c>
      <c r="K95" s="600">
        <f t="shared" si="33"/>
        <v>0</v>
      </c>
      <c r="L95" s="600">
        <f t="shared" si="33"/>
        <v>0</v>
      </c>
      <c r="M95" s="600">
        <f t="shared" si="33"/>
        <v>0</v>
      </c>
      <c r="N95" s="601">
        <f t="shared" si="33"/>
        <v>0</v>
      </c>
      <c r="O95" s="453"/>
    </row>
    <row r="96" spans="1:15">
      <c r="A96" s="453"/>
      <c r="B96" s="499" t="s">
        <v>543</v>
      </c>
      <c r="C96" s="499"/>
      <c r="D96" s="499"/>
      <c r="E96" s="499"/>
      <c r="F96" s="499"/>
      <c r="G96" s="602">
        <f t="shared" si="31"/>
        <v>0</v>
      </c>
      <c r="H96" s="600">
        <f t="shared" si="33"/>
        <v>0</v>
      </c>
      <c r="I96" s="600">
        <f t="shared" si="33"/>
        <v>0</v>
      </c>
      <c r="J96" s="600">
        <f t="shared" si="33"/>
        <v>0</v>
      </c>
      <c r="K96" s="600">
        <f t="shared" si="33"/>
        <v>0</v>
      </c>
      <c r="L96" s="600">
        <f t="shared" si="33"/>
        <v>0</v>
      </c>
      <c r="M96" s="600">
        <f t="shared" si="33"/>
        <v>0</v>
      </c>
      <c r="N96" s="601">
        <f t="shared" si="33"/>
        <v>0</v>
      </c>
      <c r="O96" s="453"/>
    </row>
    <row r="97" spans="1:15">
      <c r="A97" s="453"/>
      <c r="B97" s="499" t="s">
        <v>544</v>
      </c>
      <c r="C97" s="499"/>
      <c r="D97" s="499"/>
      <c r="E97" s="499"/>
      <c r="F97" s="499"/>
      <c r="G97" s="602">
        <f t="shared" si="31"/>
        <v>0</v>
      </c>
      <c r="H97" s="600">
        <f t="shared" si="33"/>
        <v>0</v>
      </c>
      <c r="I97" s="600">
        <f t="shared" si="33"/>
        <v>0</v>
      </c>
      <c r="J97" s="600">
        <f t="shared" si="33"/>
        <v>0</v>
      </c>
      <c r="K97" s="600">
        <f t="shared" si="33"/>
        <v>0</v>
      </c>
      <c r="L97" s="600">
        <f t="shared" si="33"/>
        <v>0</v>
      </c>
      <c r="M97" s="600">
        <f t="shared" si="33"/>
        <v>0</v>
      </c>
      <c r="N97" s="601">
        <f t="shared" si="33"/>
        <v>0</v>
      </c>
      <c r="O97" s="453"/>
    </row>
    <row r="98" spans="1:15">
      <c r="A98" s="453"/>
      <c r="B98" s="499" t="s">
        <v>545</v>
      </c>
      <c r="C98" s="499"/>
      <c r="D98" s="499"/>
      <c r="E98" s="499"/>
      <c r="F98" s="499"/>
      <c r="G98" s="602">
        <f t="shared" si="31"/>
        <v>0</v>
      </c>
      <c r="H98" s="600">
        <f t="shared" si="33"/>
        <v>0</v>
      </c>
      <c r="I98" s="600">
        <f t="shared" si="33"/>
        <v>0</v>
      </c>
      <c r="J98" s="600">
        <f t="shared" si="33"/>
        <v>0</v>
      </c>
      <c r="K98" s="600">
        <f t="shared" si="33"/>
        <v>0</v>
      </c>
      <c r="L98" s="600">
        <f t="shared" si="33"/>
        <v>0</v>
      </c>
      <c r="M98" s="600">
        <f t="shared" si="33"/>
        <v>0</v>
      </c>
      <c r="N98" s="601">
        <f t="shared" si="33"/>
        <v>0</v>
      </c>
      <c r="O98" s="453"/>
    </row>
    <row r="99" spans="1:15">
      <c r="A99" s="453"/>
      <c r="B99" s="499" t="s">
        <v>546</v>
      </c>
      <c r="C99" s="499"/>
      <c r="D99" s="499"/>
      <c r="E99" s="499"/>
      <c r="F99" s="499"/>
      <c r="G99" s="602">
        <f t="shared" si="31"/>
        <v>0</v>
      </c>
      <c r="H99" s="600">
        <f t="shared" si="33"/>
        <v>0</v>
      </c>
      <c r="I99" s="600">
        <f t="shared" si="33"/>
        <v>0</v>
      </c>
      <c r="J99" s="600">
        <f t="shared" si="33"/>
        <v>0</v>
      </c>
      <c r="K99" s="600">
        <f t="shared" si="33"/>
        <v>0</v>
      </c>
      <c r="L99" s="600">
        <f t="shared" si="33"/>
        <v>0</v>
      </c>
      <c r="M99" s="600">
        <f t="shared" si="33"/>
        <v>0</v>
      </c>
      <c r="N99" s="601">
        <f t="shared" si="33"/>
        <v>0</v>
      </c>
      <c r="O99" s="453"/>
    </row>
    <row r="100" spans="1:15">
      <c r="A100" s="453"/>
      <c r="B100" s="499" t="s">
        <v>547</v>
      </c>
      <c r="C100" s="499"/>
      <c r="D100" s="499"/>
      <c r="E100" s="499"/>
      <c r="F100" s="499"/>
      <c r="G100" s="602">
        <f t="shared" si="31"/>
        <v>0</v>
      </c>
      <c r="H100" s="600">
        <f t="shared" si="33"/>
        <v>0</v>
      </c>
      <c r="I100" s="600">
        <f t="shared" si="33"/>
        <v>0</v>
      </c>
      <c r="J100" s="600">
        <f t="shared" si="33"/>
        <v>0</v>
      </c>
      <c r="K100" s="600">
        <f t="shared" si="33"/>
        <v>0</v>
      </c>
      <c r="L100" s="600">
        <f t="shared" si="33"/>
        <v>0</v>
      </c>
      <c r="M100" s="600">
        <f t="shared" si="33"/>
        <v>0</v>
      </c>
      <c r="N100" s="601">
        <f t="shared" si="33"/>
        <v>0</v>
      </c>
      <c r="O100" s="453"/>
    </row>
    <row r="101" spans="1:15">
      <c r="A101" s="453"/>
      <c r="B101" s="499" t="s">
        <v>548</v>
      </c>
      <c r="C101" s="499"/>
      <c r="D101" s="499"/>
      <c r="E101" s="499"/>
      <c r="F101" s="499"/>
      <c r="G101" s="602">
        <f t="shared" si="31"/>
        <v>0</v>
      </c>
      <c r="H101" s="600">
        <f t="shared" si="33"/>
        <v>0</v>
      </c>
      <c r="I101" s="600">
        <f t="shared" si="33"/>
        <v>0</v>
      </c>
      <c r="J101" s="600">
        <f t="shared" si="33"/>
        <v>0</v>
      </c>
      <c r="K101" s="600">
        <f t="shared" si="33"/>
        <v>0</v>
      </c>
      <c r="L101" s="600">
        <f t="shared" si="33"/>
        <v>0</v>
      </c>
      <c r="M101" s="600">
        <f t="shared" si="33"/>
        <v>0</v>
      </c>
      <c r="N101" s="601">
        <f t="shared" si="33"/>
        <v>0</v>
      </c>
      <c r="O101" s="453"/>
    </row>
    <row r="102" spans="1:15">
      <c r="A102" s="453"/>
      <c r="B102" s="499" t="s">
        <v>549</v>
      </c>
      <c r="C102" s="499"/>
      <c r="D102" s="499"/>
      <c r="E102" s="499"/>
      <c r="F102" s="499"/>
      <c r="G102" s="602">
        <f t="shared" si="31"/>
        <v>0</v>
      </c>
      <c r="H102" s="600">
        <f t="shared" si="33"/>
        <v>0</v>
      </c>
      <c r="I102" s="600">
        <f t="shared" si="33"/>
        <v>0</v>
      </c>
      <c r="J102" s="600">
        <f t="shared" si="33"/>
        <v>0</v>
      </c>
      <c r="K102" s="600">
        <f t="shared" si="33"/>
        <v>0</v>
      </c>
      <c r="L102" s="600">
        <f t="shared" si="33"/>
        <v>0</v>
      </c>
      <c r="M102" s="600">
        <f t="shared" si="33"/>
        <v>0</v>
      </c>
      <c r="N102" s="601">
        <f t="shared" si="33"/>
        <v>0</v>
      </c>
      <c r="O102" s="453"/>
    </row>
    <row r="103" spans="1:15">
      <c r="A103" s="453"/>
      <c r="B103" s="499" t="s">
        <v>293</v>
      </c>
      <c r="C103" s="499"/>
      <c r="D103" s="499"/>
      <c r="E103" s="499"/>
      <c r="F103" s="499"/>
      <c r="G103" s="602">
        <f t="shared" si="31"/>
        <v>0</v>
      </c>
      <c r="H103" s="600">
        <f t="shared" si="33"/>
        <v>0</v>
      </c>
      <c r="I103" s="600">
        <f t="shared" si="33"/>
        <v>0</v>
      </c>
      <c r="J103" s="600">
        <f t="shared" si="33"/>
        <v>0</v>
      </c>
      <c r="K103" s="600">
        <f t="shared" si="33"/>
        <v>0</v>
      </c>
      <c r="L103" s="600">
        <f t="shared" si="33"/>
        <v>0</v>
      </c>
      <c r="M103" s="600">
        <f t="shared" si="33"/>
        <v>0</v>
      </c>
      <c r="N103" s="601">
        <f t="shared" si="33"/>
        <v>0</v>
      </c>
      <c r="O103" s="453"/>
    </row>
    <row r="104" spans="1:15">
      <c r="A104" s="453"/>
      <c r="B104" s="499" t="s">
        <v>550</v>
      </c>
      <c r="C104" s="499"/>
      <c r="D104" s="499"/>
      <c r="E104" s="499"/>
      <c r="F104" s="499"/>
      <c r="G104" s="602">
        <f t="shared" si="31"/>
        <v>0</v>
      </c>
      <c r="H104" s="600">
        <f t="shared" si="33"/>
        <v>0</v>
      </c>
      <c r="I104" s="600">
        <f t="shared" si="33"/>
        <v>0</v>
      </c>
      <c r="J104" s="600">
        <f t="shared" si="33"/>
        <v>0</v>
      </c>
      <c r="K104" s="600">
        <f t="shared" si="33"/>
        <v>0</v>
      </c>
      <c r="L104" s="600">
        <f t="shared" si="33"/>
        <v>0</v>
      </c>
      <c r="M104" s="600">
        <f t="shared" si="33"/>
        <v>0</v>
      </c>
      <c r="N104" s="601">
        <f t="shared" si="33"/>
        <v>0</v>
      </c>
      <c r="O104" s="453"/>
    </row>
    <row r="105" spans="1:15">
      <c r="A105" s="453"/>
      <c r="B105" s="499" t="s">
        <v>336</v>
      </c>
      <c r="C105" s="499"/>
      <c r="D105" s="499"/>
      <c r="E105" s="499"/>
      <c r="F105" s="499"/>
      <c r="G105" s="602">
        <f t="shared" si="31"/>
        <v>0</v>
      </c>
      <c r="H105" s="600">
        <f t="shared" si="33"/>
        <v>0</v>
      </c>
      <c r="I105" s="600">
        <f t="shared" si="33"/>
        <v>0</v>
      </c>
      <c r="J105" s="600">
        <f t="shared" si="33"/>
        <v>0</v>
      </c>
      <c r="K105" s="600">
        <f t="shared" si="33"/>
        <v>0</v>
      </c>
      <c r="L105" s="600">
        <f t="shared" si="33"/>
        <v>0</v>
      </c>
      <c r="M105" s="600">
        <f t="shared" si="33"/>
        <v>0</v>
      </c>
      <c r="N105" s="601">
        <f t="shared" si="33"/>
        <v>0</v>
      </c>
      <c r="O105" s="453"/>
    </row>
    <row r="106" spans="1:15">
      <c r="A106" s="453"/>
      <c r="B106" s="499" t="s">
        <v>551</v>
      </c>
      <c r="C106" s="499"/>
      <c r="D106" s="499"/>
      <c r="E106" s="499"/>
      <c r="F106" s="499"/>
      <c r="G106" s="602">
        <f t="shared" si="31"/>
        <v>0</v>
      </c>
      <c r="H106" s="600">
        <f t="shared" si="33"/>
        <v>0</v>
      </c>
      <c r="I106" s="600">
        <f t="shared" si="33"/>
        <v>0</v>
      </c>
      <c r="J106" s="600">
        <f t="shared" si="33"/>
        <v>0</v>
      </c>
      <c r="K106" s="600">
        <f t="shared" si="33"/>
        <v>0</v>
      </c>
      <c r="L106" s="600">
        <f t="shared" si="33"/>
        <v>0</v>
      </c>
      <c r="M106" s="600">
        <f t="shared" si="33"/>
        <v>0</v>
      </c>
      <c r="N106" s="601">
        <f t="shared" si="33"/>
        <v>0</v>
      </c>
      <c r="O106" s="453"/>
    </row>
    <row r="107" spans="1:15">
      <c r="A107" s="453"/>
      <c r="B107" s="499" t="s">
        <v>552</v>
      </c>
      <c r="C107" s="499"/>
      <c r="D107" s="499"/>
      <c r="E107" s="499"/>
      <c r="F107" s="499"/>
      <c r="G107" s="602">
        <f t="shared" si="31"/>
        <v>0</v>
      </c>
      <c r="H107" s="600">
        <f t="shared" si="33"/>
        <v>0</v>
      </c>
      <c r="I107" s="600">
        <f t="shared" si="33"/>
        <v>0</v>
      </c>
      <c r="J107" s="600">
        <f t="shared" si="33"/>
        <v>0</v>
      </c>
      <c r="K107" s="600">
        <f t="shared" si="33"/>
        <v>0</v>
      </c>
      <c r="L107" s="600">
        <f t="shared" si="33"/>
        <v>0</v>
      </c>
      <c r="M107" s="600">
        <f t="shared" si="33"/>
        <v>0</v>
      </c>
      <c r="N107" s="601">
        <f t="shared" si="33"/>
        <v>0</v>
      </c>
      <c r="O107" s="453"/>
    </row>
    <row r="108" spans="1:15">
      <c r="A108" s="453"/>
      <c r="B108" s="499" t="s">
        <v>553</v>
      </c>
      <c r="C108" s="499"/>
      <c r="D108" s="499"/>
      <c r="E108" s="499"/>
      <c r="F108" s="499"/>
      <c r="G108" s="602">
        <f t="shared" si="31"/>
        <v>0</v>
      </c>
      <c r="H108" s="600">
        <f t="shared" si="33"/>
        <v>0</v>
      </c>
      <c r="I108" s="600">
        <f t="shared" si="33"/>
        <v>0</v>
      </c>
      <c r="J108" s="600">
        <f t="shared" si="33"/>
        <v>0</v>
      </c>
      <c r="K108" s="600">
        <f t="shared" si="33"/>
        <v>0</v>
      </c>
      <c r="L108" s="600">
        <f t="shared" si="33"/>
        <v>0</v>
      </c>
      <c r="M108" s="600">
        <f t="shared" si="33"/>
        <v>0</v>
      </c>
      <c r="N108" s="601">
        <f t="shared" si="33"/>
        <v>0</v>
      </c>
      <c r="O108" s="453"/>
    </row>
    <row r="109" spans="1:15">
      <c r="A109" s="453"/>
      <c r="B109" s="499" t="s">
        <v>554</v>
      </c>
      <c r="C109" s="499"/>
      <c r="D109" s="499"/>
      <c r="E109" s="499"/>
      <c r="F109" s="499"/>
      <c r="G109" s="602">
        <f t="shared" si="31"/>
        <v>0</v>
      </c>
      <c r="H109" s="600">
        <f t="shared" si="33"/>
        <v>0</v>
      </c>
      <c r="I109" s="600">
        <f t="shared" si="33"/>
        <v>0</v>
      </c>
      <c r="J109" s="600">
        <f t="shared" si="33"/>
        <v>0</v>
      </c>
      <c r="K109" s="600">
        <f t="shared" si="33"/>
        <v>0</v>
      </c>
      <c r="L109" s="600">
        <f t="shared" si="33"/>
        <v>0</v>
      </c>
      <c r="M109" s="600">
        <f t="shared" si="33"/>
        <v>0</v>
      </c>
      <c r="N109" s="601">
        <f t="shared" si="33"/>
        <v>0</v>
      </c>
      <c r="O109" s="500"/>
    </row>
    <row r="110" spans="1:15">
      <c r="A110" s="453"/>
      <c r="B110" s="499" t="s">
        <v>555</v>
      </c>
      <c r="C110" s="499"/>
      <c r="D110" s="499"/>
      <c r="E110" s="499"/>
      <c r="F110" s="499"/>
      <c r="G110" s="602">
        <f t="shared" si="31"/>
        <v>0</v>
      </c>
      <c r="H110" s="600">
        <f t="shared" si="33"/>
        <v>0</v>
      </c>
      <c r="I110" s="600">
        <f t="shared" si="33"/>
        <v>0</v>
      </c>
      <c r="J110" s="600">
        <f t="shared" si="33"/>
        <v>0</v>
      </c>
      <c r="K110" s="600">
        <f t="shared" si="33"/>
        <v>0</v>
      </c>
      <c r="L110" s="600">
        <f t="shared" si="33"/>
        <v>0</v>
      </c>
      <c r="M110" s="600">
        <f t="shared" si="33"/>
        <v>0</v>
      </c>
      <c r="N110" s="601">
        <f>M110*(1+$E$26)</f>
        <v>0</v>
      </c>
      <c r="O110" s="453"/>
    </row>
    <row r="111" spans="1:15">
      <c r="A111" s="453"/>
      <c r="B111" s="499" t="s">
        <v>556</v>
      </c>
      <c r="C111" s="499"/>
      <c r="D111" s="499"/>
      <c r="E111" s="499"/>
      <c r="F111" s="499"/>
      <c r="G111" s="602">
        <f t="shared" si="31"/>
        <v>0</v>
      </c>
      <c r="H111" s="600">
        <f t="shared" si="33"/>
        <v>0</v>
      </c>
      <c r="I111" s="600">
        <f t="shared" si="33"/>
        <v>0</v>
      </c>
      <c r="J111" s="600">
        <f t="shared" si="33"/>
        <v>0</v>
      </c>
      <c r="K111" s="600">
        <f t="shared" si="33"/>
        <v>0</v>
      </c>
      <c r="L111" s="600">
        <f t="shared" si="33"/>
        <v>0</v>
      </c>
      <c r="M111" s="600">
        <f t="shared" si="33"/>
        <v>0</v>
      </c>
      <c r="N111" s="601">
        <f t="shared" si="33"/>
        <v>0</v>
      </c>
      <c r="O111" s="453"/>
    </row>
    <row r="112" spans="1:15">
      <c r="A112" s="453"/>
      <c r="B112" s="475" t="s">
        <v>557</v>
      </c>
      <c r="C112" s="475"/>
      <c r="D112" s="475"/>
      <c r="E112" s="475"/>
      <c r="F112" s="475"/>
      <c r="G112" s="603">
        <f t="shared" si="31"/>
        <v>0</v>
      </c>
      <c r="H112" s="600">
        <f t="shared" si="33"/>
        <v>0</v>
      </c>
      <c r="I112" s="600">
        <f t="shared" si="33"/>
        <v>0</v>
      </c>
      <c r="J112" s="600">
        <f t="shared" si="33"/>
        <v>0</v>
      </c>
      <c r="K112" s="600">
        <f t="shared" si="33"/>
        <v>0</v>
      </c>
      <c r="L112" s="600">
        <f t="shared" si="33"/>
        <v>0</v>
      </c>
      <c r="M112" s="600">
        <f t="shared" si="33"/>
        <v>0</v>
      </c>
      <c r="N112" s="601">
        <f t="shared" si="33"/>
        <v>0</v>
      </c>
      <c r="O112" s="453"/>
    </row>
    <row r="113" spans="1:15">
      <c r="A113" s="453"/>
      <c r="B113" s="503" t="s">
        <v>558</v>
      </c>
      <c r="C113" s="474"/>
      <c r="D113" s="453"/>
      <c r="E113" s="480"/>
      <c r="F113" s="453"/>
      <c r="G113" s="604">
        <f t="shared" ref="G113:N113" si="34">SUM(G92:G112)</f>
        <v>0</v>
      </c>
      <c r="H113" s="605">
        <f t="shared" si="34"/>
        <v>0</v>
      </c>
      <c r="I113" s="506">
        <f t="shared" si="34"/>
        <v>0</v>
      </c>
      <c r="J113" s="506">
        <f t="shared" si="34"/>
        <v>0</v>
      </c>
      <c r="K113" s="506">
        <f t="shared" si="34"/>
        <v>0</v>
      </c>
      <c r="L113" s="506">
        <f t="shared" si="34"/>
        <v>0</v>
      </c>
      <c r="M113" s="506">
        <f t="shared" si="34"/>
        <v>0</v>
      </c>
      <c r="N113" s="507">
        <f t="shared" si="34"/>
        <v>0</v>
      </c>
      <c r="O113" s="453"/>
    </row>
    <row r="114" spans="1:15" ht="7.9" customHeight="1">
      <c r="A114" s="453"/>
      <c r="B114" s="503"/>
      <c r="C114" s="474"/>
      <c r="D114" s="453"/>
      <c r="E114" s="508"/>
      <c r="F114" s="453"/>
      <c r="G114" s="738"/>
      <c r="H114" s="739"/>
      <c r="I114" s="739"/>
      <c r="J114" s="739"/>
      <c r="K114" s="739"/>
      <c r="L114" s="739"/>
      <c r="M114" s="739"/>
      <c r="N114" s="740"/>
      <c r="O114" s="453"/>
    </row>
    <row r="115" spans="1:15">
      <c r="A115" s="453"/>
      <c r="B115" s="513" t="s">
        <v>559</v>
      </c>
      <c r="C115" s="514"/>
      <c r="D115" s="453"/>
      <c r="E115" s="453"/>
      <c r="F115" s="453"/>
      <c r="G115" s="606">
        <f t="shared" ref="G115:G116" si="35">N49*(1+$E$26)</f>
        <v>0</v>
      </c>
      <c r="H115" s="600">
        <f t="shared" ref="H115:H116" si="36">G115*(1+$E$26)</f>
        <v>0</v>
      </c>
      <c r="I115" s="600">
        <f t="shared" ref="I115:I116" si="37">H115*(1+$E$26)</f>
        <v>0</v>
      </c>
      <c r="J115" s="600">
        <f t="shared" ref="J115:J116" si="38">I115*(1+$E$26)</f>
        <v>0</v>
      </c>
      <c r="K115" s="600">
        <f t="shared" ref="K115:K116" si="39">J115*(1+$E$26)</f>
        <v>0</v>
      </c>
      <c r="L115" s="600">
        <f t="shared" ref="L115:L116" si="40">K115*(1+$E$26)</f>
        <v>0</v>
      </c>
      <c r="M115" s="600">
        <f t="shared" ref="M115:M116" si="41">L115*(1+$E$26)</f>
        <v>0</v>
      </c>
      <c r="N115" s="607">
        <f t="shared" ref="N115:N116" si="42">M115*(1+$E$26)</f>
        <v>0</v>
      </c>
      <c r="O115" s="519"/>
    </row>
    <row r="116" spans="1:15">
      <c r="A116" s="453"/>
      <c r="B116" s="520" t="s">
        <v>560</v>
      </c>
      <c r="C116" s="476"/>
      <c r="D116" s="608"/>
      <c r="E116" s="608"/>
      <c r="F116" s="609"/>
      <c r="G116" s="610">
        <f t="shared" si="35"/>
        <v>0</v>
      </c>
      <c r="H116" s="600">
        <f t="shared" si="36"/>
        <v>0</v>
      </c>
      <c r="I116" s="600">
        <f t="shared" si="37"/>
        <v>0</v>
      </c>
      <c r="J116" s="600">
        <f t="shared" si="38"/>
        <v>0</v>
      </c>
      <c r="K116" s="600">
        <f t="shared" si="39"/>
        <v>0</v>
      </c>
      <c r="L116" s="600">
        <f t="shared" si="40"/>
        <v>0</v>
      </c>
      <c r="M116" s="600">
        <f t="shared" si="41"/>
        <v>0</v>
      </c>
      <c r="N116" s="607">
        <f t="shared" si="42"/>
        <v>0</v>
      </c>
      <c r="O116" s="519"/>
    </row>
    <row r="117" spans="1:15" ht="15.75" thickBot="1">
      <c r="A117" s="453"/>
      <c r="B117" s="611" t="s">
        <v>561</v>
      </c>
      <c r="C117" s="612"/>
      <c r="D117" s="612"/>
      <c r="E117" s="612"/>
      <c r="F117" s="613"/>
      <c r="G117" s="614">
        <f>SUM(G115:G116)</f>
        <v>0</v>
      </c>
      <c r="H117" s="615">
        <f>SUM(H115:H116)</f>
        <v>0</v>
      </c>
      <c r="I117" s="616">
        <f t="shared" ref="I117:N117" si="43">SUM(I115:I116)</f>
        <v>0</v>
      </c>
      <c r="J117" s="616">
        <f t="shared" si="43"/>
        <v>0</v>
      </c>
      <c r="K117" s="616">
        <f t="shared" si="43"/>
        <v>0</v>
      </c>
      <c r="L117" s="616">
        <f t="shared" si="43"/>
        <v>0</v>
      </c>
      <c r="M117" s="616">
        <f>SUM(M115:M116)</f>
        <v>0</v>
      </c>
      <c r="N117" s="617">
        <f t="shared" si="43"/>
        <v>0</v>
      </c>
      <c r="O117" s="453"/>
    </row>
    <row r="118" spans="1:15" ht="16.5" thickTop="1" thickBot="1">
      <c r="A118" s="453"/>
      <c r="B118" s="488" t="s">
        <v>562</v>
      </c>
      <c r="C118" s="474"/>
      <c r="D118" s="453"/>
      <c r="E118" s="474"/>
      <c r="F118" s="527" t="s">
        <v>533</v>
      </c>
      <c r="G118" s="618">
        <f>G117+G113</f>
        <v>0</v>
      </c>
      <c r="H118" s="619">
        <f t="shared" ref="H118:N118" si="44">H113+H117</f>
        <v>0</v>
      </c>
      <c r="I118" s="620">
        <f t="shared" si="44"/>
        <v>0</v>
      </c>
      <c r="J118" s="620">
        <f t="shared" si="44"/>
        <v>0</v>
      </c>
      <c r="K118" s="620">
        <f t="shared" si="44"/>
        <v>0</v>
      </c>
      <c r="L118" s="620">
        <f t="shared" si="44"/>
        <v>0</v>
      </c>
      <c r="M118" s="620">
        <f t="shared" si="44"/>
        <v>0</v>
      </c>
      <c r="N118" s="621">
        <f t="shared" si="44"/>
        <v>0</v>
      </c>
      <c r="O118" s="453"/>
    </row>
    <row r="119" spans="1:15" ht="15.75" thickBot="1">
      <c r="A119" s="453"/>
      <c r="B119" s="474"/>
      <c r="C119" s="474"/>
      <c r="D119" s="474"/>
      <c r="E119" s="474"/>
      <c r="F119" s="474"/>
      <c r="G119" s="532"/>
      <c r="H119" s="533"/>
      <c r="I119" s="533"/>
      <c r="J119" s="533"/>
      <c r="K119" s="533"/>
      <c r="L119" s="533"/>
      <c r="M119" s="533"/>
      <c r="N119" s="533"/>
      <c r="O119" s="453"/>
    </row>
    <row r="120" spans="1:15" ht="15.75" thickBot="1">
      <c r="A120" s="453"/>
      <c r="B120" s="488" t="s">
        <v>563</v>
      </c>
      <c r="C120" s="474"/>
      <c r="D120" s="474"/>
      <c r="E120" s="474"/>
      <c r="F120" s="527" t="s">
        <v>533</v>
      </c>
      <c r="G120" s="535">
        <f>G88-G118</f>
        <v>0</v>
      </c>
      <c r="H120" s="622">
        <f t="shared" ref="H120:N120" si="45">H88-H118</f>
        <v>0</v>
      </c>
      <c r="I120" s="536">
        <f t="shared" si="45"/>
        <v>0</v>
      </c>
      <c r="J120" s="536">
        <f t="shared" si="45"/>
        <v>0</v>
      </c>
      <c r="K120" s="536">
        <f t="shared" si="45"/>
        <v>0</v>
      </c>
      <c r="L120" s="536">
        <f t="shared" si="45"/>
        <v>0</v>
      </c>
      <c r="M120" s="536">
        <f t="shared" si="45"/>
        <v>0</v>
      </c>
      <c r="N120" s="537">
        <f t="shared" si="45"/>
        <v>0</v>
      </c>
      <c r="O120" s="453"/>
    </row>
    <row r="121" spans="1:15">
      <c r="A121" s="453"/>
      <c r="B121" s="488"/>
      <c r="C121" s="474"/>
      <c r="D121" s="474"/>
      <c r="E121" s="474"/>
      <c r="F121" s="474"/>
      <c r="G121" s="480"/>
      <c r="H121" s="538"/>
      <c r="I121" s="538"/>
      <c r="J121" s="538"/>
      <c r="K121" s="538"/>
      <c r="L121" s="538"/>
      <c r="M121" s="538"/>
      <c r="N121" s="538"/>
      <c r="O121" s="453"/>
    </row>
    <row r="122" spans="1:15" ht="15.75" thickBot="1">
      <c r="A122" s="449"/>
      <c r="B122" s="741" t="s">
        <v>564</v>
      </c>
      <c r="C122" s="741"/>
      <c r="D122" s="741"/>
      <c r="E122" s="539"/>
      <c r="F122" s="539"/>
      <c r="G122" s="539"/>
      <c r="H122" s="539"/>
      <c r="I122" s="539"/>
      <c r="J122" s="539"/>
      <c r="K122" s="539"/>
      <c r="L122" s="539"/>
      <c r="M122" s="539"/>
      <c r="N122" s="539"/>
      <c r="O122" s="449"/>
    </row>
    <row r="123" spans="1:15" ht="15.75" thickBot="1">
      <c r="A123" s="449"/>
      <c r="B123" s="623" t="s">
        <v>565</v>
      </c>
      <c r="C123" s="449"/>
      <c r="D123" s="449"/>
      <c r="E123" s="460"/>
      <c r="F123" s="624"/>
      <c r="G123" s="461" t="s">
        <v>583</v>
      </c>
      <c r="H123" s="462" t="s">
        <v>584</v>
      </c>
      <c r="I123" s="462" t="s">
        <v>585</v>
      </c>
      <c r="J123" s="462" t="s">
        <v>586</v>
      </c>
      <c r="K123" s="462" t="s">
        <v>587</v>
      </c>
      <c r="L123" s="462" t="s">
        <v>588</v>
      </c>
      <c r="M123" s="463" t="s">
        <v>589</v>
      </c>
      <c r="N123" s="463" t="s">
        <v>590</v>
      </c>
      <c r="O123" s="449"/>
    </row>
    <row r="124" spans="1:15">
      <c r="A124" s="449"/>
      <c r="B124" s="394" t="s">
        <v>567</v>
      </c>
      <c r="C124" s="395"/>
      <c r="D124" s="395"/>
      <c r="E124" s="395"/>
      <c r="F124" s="403"/>
      <c r="G124" s="647">
        <v>0</v>
      </c>
      <c r="H124" s="648">
        <v>0</v>
      </c>
      <c r="I124" s="648">
        <v>0</v>
      </c>
      <c r="J124" s="648">
        <v>0</v>
      </c>
      <c r="K124" s="648">
        <v>0</v>
      </c>
      <c r="L124" s="648">
        <v>0</v>
      </c>
      <c r="M124" s="649">
        <v>0</v>
      </c>
      <c r="N124" s="650">
        <v>0</v>
      </c>
      <c r="O124" s="554"/>
    </row>
    <row r="125" spans="1:15">
      <c r="A125" s="449"/>
      <c r="B125" s="397" t="s">
        <v>568</v>
      </c>
      <c r="C125" s="398"/>
      <c r="D125" s="398"/>
      <c r="E125" s="398"/>
      <c r="F125" s="404"/>
      <c r="G125" s="651">
        <v>0</v>
      </c>
      <c r="H125" s="651">
        <v>0</v>
      </c>
      <c r="I125" s="651">
        <v>0</v>
      </c>
      <c r="J125" s="651">
        <v>0</v>
      </c>
      <c r="K125" s="651">
        <v>0</v>
      </c>
      <c r="L125" s="651">
        <v>0</v>
      </c>
      <c r="M125" s="651">
        <v>0</v>
      </c>
      <c r="N125" s="652">
        <v>0</v>
      </c>
      <c r="O125" s="554"/>
    </row>
    <row r="126" spans="1:15" ht="15.75" thickBot="1">
      <c r="A126" s="449"/>
      <c r="B126" s="400" t="s">
        <v>569</v>
      </c>
      <c r="C126" s="401"/>
      <c r="D126" s="401"/>
      <c r="E126" s="405"/>
      <c r="F126" s="406"/>
      <c r="G126" s="653">
        <v>0</v>
      </c>
      <c r="H126" s="654">
        <v>0</v>
      </c>
      <c r="I126" s="654">
        <v>0</v>
      </c>
      <c r="J126" s="654">
        <v>0</v>
      </c>
      <c r="K126" s="654">
        <v>0</v>
      </c>
      <c r="L126" s="654">
        <v>0</v>
      </c>
      <c r="M126" s="654">
        <v>0</v>
      </c>
      <c r="N126" s="655">
        <v>0</v>
      </c>
      <c r="O126" s="449"/>
    </row>
    <row r="127" spans="1:15" ht="16.5" thickTop="1" thickBot="1">
      <c r="A127" s="449"/>
      <c r="B127" s="449"/>
      <c r="C127" s="449"/>
      <c r="D127" s="449"/>
      <c r="E127" s="625" t="s">
        <v>570</v>
      </c>
      <c r="F127" s="626"/>
      <c r="G127" s="627">
        <f t="shared" ref="G127:N127" si="46">SUM(G124:G126)</f>
        <v>0</v>
      </c>
      <c r="H127" s="628">
        <f t="shared" si="46"/>
        <v>0</v>
      </c>
      <c r="I127" s="629">
        <f t="shared" si="46"/>
        <v>0</v>
      </c>
      <c r="J127" s="629">
        <f t="shared" si="46"/>
        <v>0</v>
      </c>
      <c r="K127" s="629">
        <f t="shared" si="46"/>
        <v>0</v>
      </c>
      <c r="L127" s="629">
        <f t="shared" si="46"/>
        <v>0</v>
      </c>
      <c r="M127" s="629">
        <f t="shared" si="46"/>
        <v>0</v>
      </c>
      <c r="N127" s="630">
        <f t="shared" si="46"/>
        <v>0</v>
      </c>
      <c r="O127" s="449"/>
    </row>
    <row r="128" spans="1:15">
      <c r="A128" s="449"/>
      <c r="B128" s="449"/>
      <c r="C128" s="449"/>
      <c r="D128" s="449"/>
      <c r="E128" s="561" t="s">
        <v>571</v>
      </c>
      <c r="F128" s="541"/>
      <c r="G128" s="631">
        <f t="shared" ref="G128:N128" si="47">G120-G127</f>
        <v>0</v>
      </c>
      <c r="H128" s="632">
        <f t="shared" si="47"/>
        <v>0</v>
      </c>
      <c r="I128" s="633">
        <f t="shared" si="47"/>
        <v>0</v>
      </c>
      <c r="J128" s="633">
        <f t="shared" si="47"/>
        <v>0</v>
      </c>
      <c r="K128" s="633">
        <f t="shared" si="47"/>
        <v>0</v>
      </c>
      <c r="L128" s="633">
        <f t="shared" si="47"/>
        <v>0</v>
      </c>
      <c r="M128" s="633">
        <f t="shared" si="47"/>
        <v>0</v>
      </c>
      <c r="N128" s="634">
        <f t="shared" si="47"/>
        <v>0</v>
      </c>
      <c r="O128" s="449"/>
    </row>
    <row r="129" spans="1:15" ht="15.75" thickBot="1">
      <c r="A129" s="449"/>
      <c r="B129" s="449"/>
      <c r="C129" s="449"/>
      <c r="D129" s="449"/>
      <c r="E129" s="561" t="s">
        <v>572</v>
      </c>
      <c r="F129" s="541"/>
      <c r="G129" s="635">
        <f>IFERROR(G120/G127, 0)</f>
        <v>0</v>
      </c>
      <c r="H129" s="636">
        <f>IFERROR(H120/H127, 0)</f>
        <v>0</v>
      </c>
      <c r="I129" s="636">
        <f t="shared" ref="I129:N129" si="48">IFERROR(I120/I127, 0)</f>
        <v>0</v>
      </c>
      <c r="J129" s="636">
        <f t="shared" si="48"/>
        <v>0</v>
      </c>
      <c r="K129" s="636">
        <f t="shared" si="48"/>
        <v>0</v>
      </c>
      <c r="L129" s="636">
        <f t="shared" si="48"/>
        <v>0</v>
      </c>
      <c r="M129" s="636">
        <f t="shared" si="48"/>
        <v>0</v>
      </c>
      <c r="N129" s="637">
        <f t="shared" si="48"/>
        <v>0</v>
      </c>
      <c r="O129" s="449"/>
    </row>
    <row r="130" spans="1:15" ht="15.75" thickBot="1">
      <c r="A130" s="449"/>
      <c r="B130" s="449"/>
      <c r="C130" s="464"/>
      <c r="D130" s="449"/>
      <c r="E130" s="449"/>
      <c r="F130" s="449"/>
      <c r="G130" s="449"/>
      <c r="H130" s="449"/>
      <c r="I130" s="449"/>
      <c r="J130" s="449"/>
      <c r="K130" s="449"/>
      <c r="L130" s="449"/>
      <c r="M130" s="449"/>
      <c r="N130" s="449"/>
      <c r="O130" s="449"/>
    </row>
    <row r="131" spans="1:15" ht="15.75" thickBot="1">
      <c r="A131" s="556"/>
      <c r="B131" s="540" t="s">
        <v>573</v>
      </c>
      <c r="C131" s="556"/>
      <c r="D131" s="556"/>
      <c r="E131" s="557"/>
      <c r="F131" s="638"/>
      <c r="G131" s="558" t="s">
        <v>583</v>
      </c>
      <c r="H131" s="559" t="s">
        <v>584</v>
      </c>
      <c r="I131" s="559" t="s">
        <v>585</v>
      </c>
      <c r="J131" s="559" t="s">
        <v>586</v>
      </c>
      <c r="K131" s="559" t="s">
        <v>587</v>
      </c>
      <c r="L131" s="559" t="s">
        <v>588</v>
      </c>
      <c r="M131" s="560" t="s">
        <v>589</v>
      </c>
      <c r="N131" s="560" t="s">
        <v>590</v>
      </c>
    </row>
    <row r="132" spans="1:15">
      <c r="A132" s="556"/>
      <c r="B132" s="382" t="s">
        <v>574</v>
      </c>
      <c r="C132" s="407"/>
      <c r="D132" s="407"/>
      <c r="E132" s="407"/>
      <c r="F132" s="408"/>
      <c r="G132" s="656">
        <v>0</v>
      </c>
      <c r="H132" s="657">
        <v>0</v>
      </c>
      <c r="I132" s="657">
        <v>0</v>
      </c>
      <c r="J132" s="657">
        <v>0</v>
      </c>
      <c r="K132" s="657">
        <v>0</v>
      </c>
      <c r="L132" s="657">
        <v>0</v>
      </c>
      <c r="M132" s="657">
        <v>0</v>
      </c>
      <c r="N132" s="658">
        <v>0</v>
      </c>
    </row>
    <row r="133" spans="1:15">
      <c r="A133" s="556"/>
      <c r="B133" s="385" t="s">
        <v>575</v>
      </c>
      <c r="C133" s="386"/>
      <c r="D133" s="386"/>
      <c r="E133" s="386"/>
      <c r="F133" s="409"/>
      <c r="G133" s="659">
        <v>0</v>
      </c>
      <c r="H133" s="660">
        <v>0</v>
      </c>
      <c r="I133" s="660">
        <v>0</v>
      </c>
      <c r="J133" s="660">
        <v>0</v>
      </c>
      <c r="K133" s="660">
        <v>0</v>
      </c>
      <c r="L133" s="660">
        <v>0</v>
      </c>
      <c r="M133" s="660">
        <v>0</v>
      </c>
      <c r="N133" s="661">
        <v>0</v>
      </c>
    </row>
    <row r="134" spans="1:15">
      <c r="A134" s="556"/>
      <c r="B134" s="385" t="s">
        <v>576</v>
      </c>
      <c r="C134" s="386"/>
      <c r="D134" s="386"/>
      <c r="E134" s="386"/>
      <c r="F134" s="409"/>
      <c r="G134" s="659">
        <v>0</v>
      </c>
      <c r="H134" s="660">
        <v>0</v>
      </c>
      <c r="I134" s="660">
        <v>0</v>
      </c>
      <c r="J134" s="660">
        <v>0</v>
      </c>
      <c r="K134" s="660">
        <v>0</v>
      </c>
      <c r="L134" s="660">
        <v>0</v>
      </c>
      <c r="M134" s="660">
        <v>0</v>
      </c>
      <c r="N134" s="661">
        <v>0</v>
      </c>
    </row>
    <row r="135" spans="1:15">
      <c r="A135" s="556"/>
      <c r="B135" s="385" t="s">
        <v>577</v>
      </c>
      <c r="C135" s="386"/>
      <c r="D135" s="386"/>
      <c r="E135" s="386"/>
      <c r="F135" s="409"/>
      <c r="G135" s="659">
        <v>0</v>
      </c>
      <c r="H135" s="660">
        <v>0</v>
      </c>
      <c r="I135" s="660">
        <v>0</v>
      </c>
      <c r="J135" s="660">
        <v>0</v>
      </c>
      <c r="K135" s="660">
        <v>0</v>
      </c>
      <c r="L135" s="660">
        <v>0</v>
      </c>
      <c r="M135" s="660">
        <v>0</v>
      </c>
      <c r="N135" s="661">
        <v>0</v>
      </c>
    </row>
    <row r="136" spans="1:15">
      <c r="A136" s="556"/>
      <c r="B136" s="388" t="s">
        <v>578</v>
      </c>
      <c r="C136" s="386"/>
      <c r="D136" s="386"/>
      <c r="E136" s="386"/>
      <c r="F136" s="409"/>
      <c r="G136" s="660">
        <v>0</v>
      </c>
      <c r="H136" s="660">
        <v>0</v>
      </c>
      <c r="I136" s="660">
        <v>0</v>
      </c>
      <c r="J136" s="660">
        <v>0</v>
      </c>
      <c r="K136" s="660">
        <v>0</v>
      </c>
      <c r="L136" s="660">
        <v>0</v>
      </c>
      <c r="M136" s="660">
        <v>0</v>
      </c>
      <c r="N136" s="661">
        <v>0</v>
      </c>
    </row>
    <row r="137" spans="1:15" ht="15.75" thickBot="1">
      <c r="A137" s="556"/>
      <c r="B137" s="391" t="s">
        <v>579</v>
      </c>
      <c r="C137" s="392"/>
      <c r="D137" s="410"/>
      <c r="E137" s="410"/>
      <c r="F137" s="411"/>
      <c r="G137" s="662">
        <v>0</v>
      </c>
      <c r="H137" s="663">
        <v>0</v>
      </c>
      <c r="I137" s="663">
        <v>0</v>
      </c>
      <c r="J137" s="663">
        <v>0</v>
      </c>
      <c r="K137" s="663">
        <v>0</v>
      </c>
      <c r="L137" s="663">
        <v>0</v>
      </c>
      <c r="M137" s="663">
        <v>0</v>
      </c>
      <c r="N137" s="664">
        <v>0</v>
      </c>
    </row>
    <row r="138" spans="1:15" ht="16.5" thickTop="1" thickBot="1">
      <c r="A138" s="556"/>
      <c r="B138" s="556"/>
      <c r="C138" s="556"/>
      <c r="D138" s="556"/>
      <c r="E138" s="561" t="s">
        <v>592</v>
      </c>
      <c r="F138" s="561"/>
      <c r="G138" s="639">
        <f>SUM(G132:G137)</f>
        <v>0</v>
      </c>
      <c r="H138" s="640">
        <f>SUM(H132:H137)</f>
        <v>0</v>
      </c>
      <c r="I138" s="641">
        <f t="shared" ref="I138:N138" si="49">SUM(I132:I137)</f>
        <v>0</v>
      </c>
      <c r="J138" s="641">
        <f t="shared" si="49"/>
        <v>0</v>
      </c>
      <c r="K138" s="641">
        <f t="shared" si="49"/>
        <v>0</v>
      </c>
      <c r="L138" s="641">
        <f t="shared" si="49"/>
        <v>0</v>
      </c>
      <c r="M138" s="641">
        <f t="shared" si="49"/>
        <v>0</v>
      </c>
      <c r="N138" s="642">
        <f t="shared" si="49"/>
        <v>0</v>
      </c>
    </row>
    <row r="139" spans="1:15">
      <c r="A139" s="556"/>
      <c r="B139" s="556"/>
      <c r="C139" s="556"/>
      <c r="D139" s="556"/>
      <c r="E139" s="561"/>
      <c r="F139" s="561"/>
      <c r="G139" s="643"/>
      <c r="H139" s="643"/>
      <c r="I139" s="643"/>
      <c r="J139" s="643"/>
      <c r="K139" s="643"/>
      <c r="L139" s="643"/>
      <c r="M139" s="643"/>
      <c r="N139" s="643"/>
    </row>
    <row r="140" spans="1:15">
      <c r="A140" s="556"/>
      <c r="B140" s="556"/>
      <c r="C140" s="556"/>
      <c r="D140" s="556"/>
      <c r="E140" s="561" t="s">
        <v>593</v>
      </c>
      <c r="F140" s="561"/>
      <c r="G140" s="644">
        <f>IFERROR(G120/(G127+G138), 0)</f>
        <v>0</v>
      </c>
      <c r="H140" s="644">
        <f t="shared" ref="H140:N140" si="50">IFERROR(H120/(H127+H138), 0)</f>
        <v>0</v>
      </c>
      <c r="I140" s="644">
        <f t="shared" si="50"/>
        <v>0</v>
      </c>
      <c r="J140" s="644">
        <f t="shared" si="50"/>
        <v>0</v>
      </c>
      <c r="K140" s="644">
        <f t="shared" si="50"/>
        <v>0</v>
      </c>
      <c r="L140" s="644">
        <f t="shared" si="50"/>
        <v>0</v>
      </c>
      <c r="M140" s="644">
        <f t="shared" si="50"/>
        <v>0</v>
      </c>
      <c r="N140" s="644">
        <f t="shared" si="50"/>
        <v>0</v>
      </c>
    </row>
    <row r="141" spans="1:15">
      <c r="A141" s="645"/>
      <c r="B141" s="645"/>
      <c r="C141" s="645"/>
      <c r="D141" s="645"/>
      <c r="E141" s="561" t="s">
        <v>582</v>
      </c>
      <c r="F141" s="645"/>
      <c r="G141" s="646">
        <f>G128-G138</f>
        <v>0</v>
      </c>
      <c r="H141" s="646">
        <f>H128-H138</f>
        <v>0</v>
      </c>
      <c r="I141" s="646">
        <f t="shared" ref="I141:N141" si="51">I128-I138</f>
        <v>0</v>
      </c>
      <c r="J141" s="646">
        <f t="shared" si="51"/>
        <v>0</v>
      </c>
      <c r="K141" s="646">
        <f t="shared" si="51"/>
        <v>0</v>
      </c>
      <c r="L141" s="646">
        <f t="shared" si="51"/>
        <v>0</v>
      </c>
      <c r="M141" s="646">
        <f t="shared" si="51"/>
        <v>0</v>
      </c>
      <c r="N141" s="646">
        <f t="shared" si="51"/>
        <v>0</v>
      </c>
    </row>
  </sheetData>
  <sheetProtection algorithmName="SHA-512" hashValue="zeUMcgGceISGUGJH1rehRotRK2D4eKz7PHL4OTsFVH4/nt8f9kRckhdoKtGk2iLECeaCy0DOrD4HvaIc6OKMtg==" saltValue="BVUJA7GRwXP43AiOQ5xA5A==" spinCount="100000" sheet="1" objects="1" scenarios="1" formatCells="0" formatColumns="0" formatRows="0"/>
  <mergeCells count="28">
    <mergeCell ref="F57:G57"/>
    <mergeCell ref="D8:N8"/>
    <mergeCell ref="D10:E10"/>
    <mergeCell ref="B11:N11"/>
    <mergeCell ref="C17:E17"/>
    <mergeCell ref="C18:E18"/>
    <mergeCell ref="H20:N20"/>
    <mergeCell ref="B56:D56"/>
    <mergeCell ref="F58:G58"/>
    <mergeCell ref="F59:G59"/>
    <mergeCell ref="F60:G60"/>
    <mergeCell ref="E61:G61"/>
    <mergeCell ref="E62:G62"/>
    <mergeCell ref="E63:G63"/>
    <mergeCell ref="F66:G66"/>
    <mergeCell ref="F67:G67"/>
    <mergeCell ref="F68:G68"/>
    <mergeCell ref="F69:G69"/>
    <mergeCell ref="F70:G70"/>
    <mergeCell ref="F71:G71"/>
    <mergeCell ref="F72:G72"/>
    <mergeCell ref="E73:G73"/>
    <mergeCell ref="E75:G75"/>
    <mergeCell ref="C83:E83"/>
    <mergeCell ref="C84:E84"/>
    <mergeCell ref="H86:N86"/>
    <mergeCell ref="G114:N114"/>
    <mergeCell ref="B122:D122"/>
  </mergeCells>
  <phoneticPr fontId="84" type="noConversion"/>
  <conditionalFormatting sqref="G129:N129">
    <cfRule type="cellIs" dxfId="3" priority="3" operator="equal">
      <formula>#DIV/0!</formula>
    </cfRule>
  </conditionalFormatting>
  <conditionalFormatting sqref="G140:N140">
    <cfRule type="cellIs" dxfId="2" priority="1" operator="equal">
      <formula>#DIV/0!</formula>
    </cfRule>
  </conditionalFormatting>
  <conditionalFormatting sqref="H63:N65">
    <cfRule type="cellIs" dxfId="1" priority="4" operator="equal">
      <formula>#DIV/0!</formula>
    </cfRule>
  </conditionalFormatting>
  <conditionalFormatting sqref="H75:N76">
    <cfRule type="cellIs" dxfId="0" priority="2" operator="equal">
      <formula>#DIV/0!</formula>
    </cfRule>
  </conditionalFormatting>
  <dataValidations count="1">
    <dataValidation allowBlank="1" showInputMessage="1" showErrorMessage="1" prompt="From Rehab-4% Alt Rents Tab" sqref="H16" xr:uid="{7CE49FB8-3212-4178-AE74-1EDCCB4CA2E5}"/>
  </dataValidations>
  <pageMargins left="0.7" right="0.7" top="0.75" bottom="0.75" header="0.3" footer="0.3"/>
  <pageSetup scale="64" orientation="portrait" r:id="rId1"/>
  <headerFooter>
    <oddFooter>&amp;L2020 WSHFC 9% Addendum&amp;R&amp;A, &amp;P</oddFooter>
  </headerFooter>
  <rowBreaks count="1" manualBreakCount="1">
    <brk id="7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258C5695E7F54994A1F40DF586AF80" ma:contentTypeVersion="18" ma:contentTypeDescription="Create a new document." ma:contentTypeScope="" ma:versionID="5739f3a2443591592bfb3d6f91f175cd">
  <xsd:schema xmlns:xsd="http://www.w3.org/2001/XMLSchema" xmlns:xs="http://www.w3.org/2001/XMLSchema" xmlns:p="http://schemas.microsoft.com/office/2006/metadata/properties" xmlns:ns2="624f20e9-0351-4655-b3f0-0de013915a58" xmlns:ns3="1e13aaf3-f8b5-448b-b606-5f59d239d11f" targetNamespace="http://schemas.microsoft.com/office/2006/metadata/properties" ma:root="true" ma:fieldsID="a883b54ea4e4d7fe3444013f95c3a10e" ns2:_="" ns3:_="">
    <xsd:import namespace="624f20e9-0351-4655-b3f0-0de013915a58"/>
    <xsd:import namespace="1e13aaf3-f8b5-448b-b606-5f59d239d11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4f20e9-0351-4655-b3f0-0de013915a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922b69d-36f8-447b-af15-784b702e7cab"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13aaf3-f8b5-448b-b606-5f59d239d11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d04eff1-9921-4ce5-b938-fdc04b666ce1}" ma:internalName="TaxCatchAll" ma:showField="CatchAllData" ma:web="1e13aaf3-f8b5-448b-b606-5f59d239d1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e13aaf3-f8b5-448b-b606-5f59d239d11f" xsi:nil="true"/>
    <lcf76f155ced4ddcb4097134ff3c332f xmlns="624f20e9-0351-4655-b3f0-0de013915a5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ED3246A-AF82-42F0-8368-C03EC0320F83}"/>
</file>

<file path=customXml/itemProps2.xml><?xml version="1.0" encoding="utf-8"?>
<ds:datastoreItem xmlns:ds="http://schemas.openxmlformats.org/officeDocument/2006/customXml" ds:itemID="{D6460EF4-0C1D-4365-A7DA-03966F7371E2}"/>
</file>

<file path=customXml/itemProps3.xml><?xml version="1.0" encoding="utf-8"?>
<ds:datastoreItem xmlns:ds="http://schemas.openxmlformats.org/officeDocument/2006/customXml" ds:itemID="{1BEAC685-C46C-4577-B967-3B581BC8F76A}"/>
</file>

<file path=docProps/app.xml><?xml version="1.0" encoding="utf-8"?>
<Properties xmlns="http://schemas.openxmlformats.org/officeDocument/2006/extended-properties" xmlns:vt="http://schemas.openxmlformats.org/officeDocument/2006/docPropsVTypes">
  <Application>Microsoft Excel Online</Application>
  <Manager/>
  <Company>Hewlett-Packard Company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Leslie B. Price</dc:creator>
  <cp:keywords/>
  <dc:description/>
  <cp:lastModifiedBy>Kate Rodrigues</cp:lastModifiedBy>
  <cp:revision/>
  <dcterms:created xsi:type="dcterms:W3CDTF">2009-05-18T15:05:09Z</dcterms:created>
  <dcterms:modified xsi:type="dcterms:W3CDTF">2024-07-29T23:38:45Z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0x01010012258C5695E7F54994A1F40DF586AF80</vt:lpwstr>
  </property>
</Properties>
</file>