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omments3.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comments4.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5.xml" ContentType="application/vnd.openxmlformats-officedocument.spreadsheetml.comments+xml"/>
  <Override PartName="/xl/drawings/drawing21.xml" ContentType="application/vnd.openxmlformats-officedocument.drawing+xml"/>
  <Override PartName="/xl/comments6.xml" ContentType="application/vnd.openxmlformats-officedocument.spreadsheetml.comments+xml"/>
  <Override PartName="/xl/drawings/drawing22.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S:\HTF\Application\Funding Round - 2023\Application Docs\Mods for Applicants\"/>
    </mc:Choice>
  </mc:AlternateContent>
  <bookViews>
    <workbookView xWindow="-120" yWindow="-120" windowWidth="30960" windowHeight="16920" tabRatio="590" firstSheet="6" activeTab="6"/>
  </bookViews>
  <sheets>
    <sheet name="5 Default Check" sheetId="43" state="hidden" r:id="rId1"/>
    <sheet name="Dropdowns" sheetId="29" state="hidden" r:id="rId2"/>
    <sheet name="Messages" sheetId="109" state="hidden" r:id="rId3"/>
    <sheet name="Calc Sheet Insert" sheetId="100" state="hidden" r:id="rId4"/>
    <sheet name="Resources Insert" sheetId="102" state="hidden" r:id="rId5"/>
    <sheet name="LIHTC Insert" sheetId="99" state="hidden" r:id="rId6"/>
    <sheet name="Definitions" sheetId="33" r:id="rId7"/>
    <sheet name="Validations Checklist" sheetId="37" r:id="rId8"/>
    <sheet name="1" sheetId="1" r:id="rId9"/>
    <sheet name="2A" sheetId="3" r:id="rId10"/>
    <sheet name="2B" sheetId="4" r:id="rId11"/>
    <sheet name="3" sheetId="6" r:id="rId12"/>
    <sheet name="4" sheetId="7" r:id="rId13"/>
    <sheet name="5" sheetId="8" r:id="rId14"/>
    <sheet name="6A" sheetId="104" r:id="rId15"/>
    <sheet name="6B" sheetId="10" r:id="rId16"/>
    <sheet name="6C" sheetId="11" r:id="rId17"/>
    <sheet name="6D" sheetId="12" r:id="rId18"/>
    <sheet name="6E" sheetId="13" r:id="rId19"/>
    <sheet name="7A" sheetId="49" r:id="rId20"/>
    <sheet name="7B" sheetId="108" r:id="rId21"/>
    <sheet name="8A" sheetId="16" r:id="rId22"/>
    <sheet name="8B" sheetId="17" r:id="rId23"/>
    <sheet name="8C" sheetId="36" r:id="rId24"/>
    <sheet name="8D" sheetId="106" r:id="rId25"/>
    <sheet name="8E" sheetId="21" r:id="rId26"/>
    <sheet name="9A" sheetId="22" r:id="rId27"/>
    <sheet name="9B" sheetId="23" r:id="rId28"/>
    <sheet name="9C" sheetId="24" r:id="rId29"/>
    <sheet name="9D" sheetId="25" r:id="rId30"/>
    <sheet name="9E" sheetId="26" r:id="rId31"/>
  </sheets>
  <definedNames>
    <definedName name="_xlnm._FilterDatabase" localSheetId="13" hidden="1">'5'!$C$17:$F$82</definedName>
    <definedName name="_xlnm._FilterDatabase" localSheetId="0" hidden="1">'5 Default Check'!$C$6:$E$65</definedName>
    <definedName name="Act_Typ">Dropdowns!$B$143:$B$148</definedName>
    <definedName name="Activity_Type">Dropdowns!$B$128:$B$131</definedName>
    <definedName name="Actual_or_Percent">Dropdowns!$B$189:$B$191</definedName>
    <definedName name="AMIs">Dropdowns!$B$93:$B$103</definedName>
    <definedName name="Beds">Dropdowns!$B$66:$B$67</definedName>
    <definedName name="Building_ID_or_Name">'2A'!$C$8:$C$22</definedName>
    <definedName name="Building_Type">Dropdowns!$B$117:$B$125</definedName>
    <definedName name="Debt_Type">Dropdowns!$B$57:$B$59</definedName>
    <definedName name="Enable">Dropdowns!$B$111:$B$111</definedName>
    <definedName name="Fund_Source">Dropdowns!$B$165:$B$181</definedName>
    <definedName name="G_or_L">Dropdowns!$E$52:$E$54</definedName>
    <definedName name="Grant">Dropdowns!$G$53:$G$54</definedName>
    <definedName name="Grant_or_Loan">Dropdowns!$B$52:$B$55</definedName>
    <definedName name="GrantType">Dropdowns!$G$53:$G$55</definedName>
    <definedName name="Loan">Dropdowns!$H$53:$H$57</definedName>
    <definedName name="LoanType">Dropdowns!$H$53:$H$57</definedName>
    <definedName name="Non_LIH_Units">Dropdowns!$B$88:$B$90</definedName>
    <definedName name="NonRes_FundSource">Dropdowns!$E$166:$E$180</definedName>
    <definedName name="OnSite_OffSite">Dropdowns!$B$184:$B$186</definedName>
    <definedName name="OnTime_OnBudget">Dropdowns!$B$150:$B$154</definedName>
    <definedName name="OnTime_OnBudget2">Dropdowns!$B$156:$B$161</definedName>
    <definedName name="Population_Types">Dropdowns!$B$3:$B$23</definedName>
    <definedName name="_xlnm.Print_Area" localSheetId="8">'1'!$B$2:$Q$61</definedName>
    <definedName name="_xlnm.Print_Area" localSheetId="9">'2A'!$B$2:$V$41</definedName>
    <definedName name="_xlnm.Print_Area" localSheetId="10">'2B'!$B$12:$P$34</definedName>
    <definedName name="_xlnm.Print_Area" localSheetId="11">'3'!$B$15:$H$56</definedName>
    <definedName name="_xlnm.Print_Area" localSheetId="12">'4'!$B$2:$H$34</definedName>
    <definedName name="_xlnm.Print_Area" localSheetId="13">'5'!$B$12:$G$85</definedName>
    <definedName name="_xlnm.Print_Area" localSheetId="0">'5 Default Check'!$B$3:$F$68</definedName>
    <definedName name="_xlnm.Print_Area" localSheetId="14">'6A'!$B$13:$U$136</definedName>
    <definedName name="_xlnm.Print_Area" localSheetId="15">'6B'!$B$6:$L$109</definedName>
    <definedName name="_xlnm.Print_Area" localSheetId="16">'6C'!$B$10:$M$130</definedName>
    <definedName name="_xlnm.Print_Area" localSheetId="17">'6D'!$B$6:$I$56</definedName>
    <definedName name="_xlnm.Print_Area" localSheetId="18">'6E'!$B$7:$J$59</definedName>
    <definedName name="_xlnm.Print_Area" localSheetId="19">'7A'!$B$9:$Q$52</definedName>
    <definedName name="_xlnm.Print_Area" localSheetId="20">'7B'!$B$10:$AJ$62</definedName>
    <definedName name="_xlnm.Print_Area" localSheetId="21">'8A'!$B$8:$Q$53</definedName>
    <definedName name="_xlnm.Print_Area" localSheetId="22">'8B'!$B$8:$J$51</definedName>
    <definedName name="_xlnm.Print_Area" localSheetId="23">'8C'!$B$9:$S$65</definedName>
    <definedName name="_xlnm.Print_Area" localSheetId="24">'8D'!$B$13:$Y$120</definedName>
    <definedName name="_xlnm.Print_Area" localSheetId="25">'8E'!$B$8:$F$48</definedName>
    <definedName name="_xlnm.Print_Area" localSheetId="26">'9A'!$B$2:$I$103</definedName>
    <definedName name="_xlnm.Print_Area" localSheetId="27">'9B'!$B$7:$Y$38</definedName>
    <definedName name="_xlnm.Print_Area" localSheetId="28">'9C'!$B$12:$M$38</definedName>
    <definedName name="_xlnm.Print_Area" localSheetId="29">'9D'!$B$14:$L$42</definedName>
    <definedName name="_xlnm.Print_Area" localSheetId="30">'9E'!$B$7:$J$25</definedName>
    <definedName name="_xlnm.Print_Area" localSheetId="6">Definitions!$A$1:$L$44</definedName>
    <definedName name="_xlnm.Print_Area" localSheetId="7">'Validations Checklist'!$A$1:$J$24</definedName>
    <definedName name="_xlnm.Print_Titles" localSheetId="14">'6A'!$13:$22</definedName>
    <definedName name="_xlnm.Print_Titles" localSheetId="15">'6B'!$6:$12</definedName>
    <definedName name="_xlnm.Print_Titles" localSheetId="16">'6C'!$10:$19</definedName>
    <definedName name="Project_Status">Dropdowns!$B$133:$B$137</definedName>
    <definedName name="Project_Type">Dropdowns!$B$139:$B$141</definedName>
    <definedName name="Public_or_Private">Dropdowns!$B$61:$B$63</definedName>
    <definedName name="Relo_Units">Dropdowns!$E$69:$E$77</definedName>
    <definedName name="Res_Type">Dropdowns!$B$41:$B$45</definedName>
    <definedName name="ResOrNonRes">Dropdowns!$B$106:$B$108</definedName>
    <definedName name="Schedule_Dates" localSheetId="0">'5 Default Check'!$E$7:$E$68</definedName>
    <definedName name="Schedule_Dates">'5'!$E$18:$E$84</definedName>
    <definedName name="Schedule_Tasks" localSheetId="0">'5 Default Check'!$D$7:$D$67</definedName>
    <definedName name="Schedule_Tasks">'5'!$D$18:$D$84</definedName>
    <definedName name="Units">Dropdowns!$B$69:$B$76</definedName>
    <definedName name="Units_and_Beds">Dropdowns!$B$78:$B$86</definedName>
    <definedName name="Units_or_Beds">Dropdowns!$B$47:$B$49</definedName>
    <definedName name="Yes_No_Either">Dropdowns!$B$31:$B$34</definedName>
    <definedName name="Yes_No_Partial">Dropdowns!$B$36:$B$39</definedName>
    <definedName name="Yes_or_No">Dropdowns!$B$27:$B$29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4" i="104" l="1"/>
  <c r="J134" i="104"/>
  <c r="J114" i="11" l="1"/>
  <c r="W114" i="106" l="1"/>
  <c r="V114" i="106"/>
  <c r="U114" i="106"/>
  <c r="T114" i="106"/>
  <c r="S114" i="106"/>
  <c r="R114" i="106"/>
  <c r="Q114" i="106"/>
  <c r="P114" i="106"/>
  <c r="O114" i="106"/>
  <c r="N114" i="106"/>
  <c r="M114" i="106"/>
  <c r="L114" i="106"/>
  <c r="K114" i="106"/>
  <c r="J114" i="106"/>
  <c r="I114" i="106"/>
  <c r="I113" i="106"/>
  <c r="I112" i="106"/>
  <c r="W103" i="106"/>
  <c r="V103" i="106"/>
  <c r="U103" i="106"/>
  <c r="T103" i="106"/>
  <c r="S103" i="106"/>
  <c r="R103" i="106"/>
  <c r="Q103" i="106"/>
  <c r="P103" i="106"/>
  <c r="O103" i="106"/>
  <c r="N103" i="106"/>
  <c r="M103" i="106"/>
  <c r="L103" i="106"/>
  <c r="K103" i="106"/>
  <c r="J103" i="106"/>
  <c r="I103" i="106"/>
  <c r="I102" i="106"/>
  <c r="I101" i="106"/>
  <c r="L128" i="11" l="1"/>
  <c r="K128" i="11"/>
  <c r="K110" i="11" l="1"/>
  <c r="L110" i="11"/>
  <c r="FI2" i="99" l="1"/>
  <c r="FH2" i="99"/>
  <c r="DT2" i="99"/>
  <c r="DS2" i="99"/>
  <c r="CI2" i="99"/>
  <c r="B9" i="102"/>
  <c r="C9" i="102"/>
  <c r="D9" i="102"/>
  <c r="E9" i="102"/>
  <c r="F9" i="102"/>
  <c r="G9" i="102"/>
  <c r="B10" i="102"/>
  <c r="C10" i="102"/>
  <c r="D10" i="102"/>
  <c r="E10" i="102"/>
  <c r="F10" i="102"/>
  <c r="G10" i="102"/>
  <c r="B3" i="102"/>
  <c r="C3" i="102"/>
  <c r="D3" i="102"/>
  <c r="E3" i="102"/>
  <c r="F3" i="102"/>
  <c r="G3" i="102"/>
  <c r="B4" i="102"/>
  <c r="C4" i="102"/>
  <c r="D4" i="102"/>
  <c r="E4" i="102"/>
  <c r="F4" i="102"/>
  <c r="G4" i="102"/>
  <c r="B5" i="102"/>
  <c r="C5" i="102"/>
  <c r="D5" i="102"/>
  <c r="E5" i="102"/>
  <c r="F5" i="102"/>
  <c r="G5" i="102"/>
  <c r="B6" i="102"/>
  <c r="C6" i="102"/>
  <c r="D6" i="102"/>
  <c r="E6" i="102"/>
  <c r="F6" i="102"/>
  <c r="G6" i="102"/>
  <c r="B7" i="102"/>
  <c r="C7" i="102"/>
  <c r="D7" i="102"/>
  <c r="E7" i="102"/>
  <c r="F7" i="102"/>
  <c r="G7" i="102"/>
  <c r="B8" i="102"/>
  <c r="C8" i="102"/>
  <c r="D8" i="102"/>
  <c r="E8" i="102"/>
  <c r="F8" i="102"/>
  <c r="G8" i="102"/>
  <c r="D12" i="26" l="1"/>
  <c r="C10" i="26"/>
  <c r="D20" i="25"/>
  <c r="C17" i="25"/>
  <c r="C15" i="24"/>
  <c r="C10" i="23"/>
  <c r="D57" i="22"/>
  <c r="D33" i="22"/>
  <c r="D32" i="22"/>
  <c r="D29" i="22"/>
  <c r="D28" i="22"/>
  <c r="D20" i="22"/>
  <c r="D19" i="22"/>
  <c r="D17" i="22"/>
  <c r="D8" i="22"/>
  <c r="C5" i="22"/>
  <c r="E43" i="21"/>
  <c r="E25" i="21"/>
  <c r="E26" i="21"/>
  <c r="E27" i="21"/>
  <c r="E28" i="21"/>
  <c r="E29" i="21"/>
  <c r="E30" i="21"/>
  <c r="E31" i="21"/>
  <c r="E32" i="21"/>
  <c r="E33" i="21"/>
  <c r="E34" i="21"/>
  <c r="E35" i="21"/>
  <c r="E36" i="21"/>
  <c r="E37" i="21"/>
  <c r="E38" i="21"/>
  <c r="E39" i="21"/>
  <c r="E40" i="21"/>
  <c r="E41" i="21"/>
  <c r="E42" i="21"/>
  <c r="C11" i="21"/>
  <c r="D16" i="106"/>
  <c r="C12" i="36"/>
  <c r="C11" i="17"/>
  <c r="C11" i="16"/>
  <c r="C13" i="108"/>
  <c r="C12" i="49"/>
  <c r="C10" i="13"/>
  <c r="C9" i="12"/>
  <c r="E125" i="11"/>
  <c r="C13" i="11"/>
  <c r="C9" i="10"/>
  <c r="C16" i="104"/>
  <c r="C15" i="8"/>
  <c r="C5" i="7"/>
  <c r="C18" i="6"/>
  <c r="C15" i="4"/>
  <c r="C5" i="3"/>
  <c r="S25" i="104"/>
  <c r="U25" i="104"/>
  <c r="O25" i="104"/>
  <c r="P25" i="104"/>
  <c r="Q25" i="104"/>
  <c r="K115" i="11" l="1"/>
  <c r="L115" i="11"/>
  <c r="J108" i="11"/>
  <c r="BP2" i="99" s="1"/>
  <c r="J75" i="11"/>
  <c r="AR2" i="99" s="1"/>
  <c r="I94" i="10"/>
  <c r="I64" i="10"/>
  <c r="S72" i="104"/>
  <c r="K72" i="104"/>
  <c r="J66" i="11" s="1"/>
  <c r="AL2" i="99" s="1"/>
  <c r="S81" i="104"/>
  <c r="K81" i="104"/>
  <c r="J132" i="104"/>
  <c r="S130" i="104"/>
  <c r="K130" i="104"/>
  <c r="J124" i="11" s="1"/>
  <c r="BY2" i="99" s="1"/>
  <c r="S114" i="104"/>
  <c r="K114" i="104"/>
  <c r="I107" i="10" l="1"/>
  <c r="I56" i="10"/>
  <c r="U121" i="104"/>
  <c r="T121" i="104"/>
  <c r="Q121" i="104"/>
  <c r="P121" i="104"/>
  <c r="O121" i="104"/>
  <c r="N121" i="104"/>
  <c r="M121" i="104"/>
  <c r="L121" i="104"/>
  <c r="J121" i="104"/>
  <c r="I121" i="104" s="1"/>
  <c r="S120" i="104"/>
  <c r="S121" i="104" s="1"/>
  <c r="K120" i="104"/>
  <c r="I120" i="104"/>
  <c r="K121" i="104" l="1"/>
  <c r="I98" i="10" s="1"/>
  <c r="R24" i="104"/>
  <c r="V25" i="104"/>
  <c r="J115" i="11" l="1"/>
  <c r="BR2" i="99"/>
  <c r="U13" i="108"/>
  <c r="AH53" i="108"/>
  <c r="AG53" i="108"/>
  <c r="AF53" i="108"/>
  <c r="AE53" i="108"/>
  <c r="AD53" i="108"/>
  <c r="AC53" i="108"/>
  <c r="AB53" i="108"/>
  <c r="AA53" i="108"/>
  <c r="Z53" i="108"/>
  <c r="Y53" i="108"/>
  <c r="X53" i="108"/>
  <c r="W53" i="108"/>
  <c r="V53" i="108"/>
  <c r="U53" i="108"/>
  <c r="Q53" i="108"/>
  <c r="P53" i="108"/>
  <c r="O53" i="108"/>
  <c r="N53" i="108"/>
  <c r="M53" i="108"/>
  <c r="L53" i="108"/>
  <c r="K53" i="108"/>
  <c r="J53" i="108"/>
  <c r="I53" i="108"/>
  <c r="H53" i="108"/>
  <c r="G53" i="108"/>
  <c r="F53" i="108"/>
  <c r="E53" i="108"/>
  <c r="D53" i="108"/>
  <c r="AI51" i="108"/>
  <c r="AI50" i="108"/>
  <c r="AI49" i="108"/>
  <c r="AI48" i="108"/>
  <c r="AI47" i="108"/>
  <c r="AI46" i="108"/>
  <c r="AI45" i="108"/>
  <c r="AI44" i="108"/>
  <c r="AI43" i="108"/>
  <c r="AH38" i="108"/>
  <c r="AG38" i="108"/>
  <c r="AF38" i="108"/>
  <c r="AE38" i="108"/>
  <c r="AD38" i="108"/>
  <c r="AC38" i="108"/>
  <c r="AB38" i="108"/>
  <c r="AA38" i="108"/>
  <c r="Z38" i="108"/>
  <c r="Y38" i="108"/>
  <c r="X38" i="108"/>
  <c r="W38" i="108"/>
  <c r="V38" i="108"/>
  <c r="U38" i="108"/>
  <c r="Q38" i="108"/>
  <c r="P38" i="108"/>
  <c r="O38" i="108"/>
  <c r="N38" i="108"/>
  <c r="M38" i="108"/>
  <c r="L38" i="108"/>
  <c r="K38" i="108"/>
  <c r="J38" i="108"/>
  <c r="I38" i="108"/>
  <c r="H38" i="108"/>
  <c r="G38" i="108"/>
  <c r="F38" i="108"/>
  <c r="E38" i="108"/>
  <c r="D38" i="108"/>
  <c r="AI37" i="108"/>
  <c r="AI36" i="108"/>
  <c r="AI34" i="108"/>
  <c r="AI33" i="108"/>
  <c r="AI32" i="108"/>
  <c r="AI31" i="108"/>
  <c r="AI30" i="108"/>
  <c r="AI29" i="108"/>
  <c r="AH25" i="108"/>
  <c r="AH40" i="108" s="1"/>
  <c r="AH55" i="108" s="1"/>
  <c r="AG25" i="108"/>
  <c r="AG40" i="108" s="1"/>
  <c r="AF25" i="108"/>
  <c r="AE25" i="108"/>
  <c r="AE40" i="108" s="1"/>
  <c r="AE55" i="108" s="1"/>
  <c r="AD25" i="108"/>
  <c r="AD40" i="108" s="1"/>
  <c r="AD55" i="108" s="1"/>
  <c r="AC25" i="108"/>
  <c r="AC40" i="108" s="1"/>
  <c r="AB25" i="108"/>
  <c r="AB40" i="108" s="1"/>
  <c r="AB55" i="108" s="1"/>
  <c r="AA25" i="108"/>
  <c r="AA40" i="108" s="1"/>
  <c r="AA55" i="108" s="1"/>
  <c r="Z25" i="108"/>
  <c r="Z40" i="108" s="1"/>
  <c r="Z55" i="108" s="1"/>
  <c r="Y25" i="108"/>
  <c r="Y40" i="108" s="1"/>
  <c r="X25" i="108"/>
  <c r="X40" i="108" s="1"/>
  <c r="X55" i="108" s="1"/>
  <c r="W25" i="108"/>
  <c r="W40" i="108" s="1"/>
  <c r="W55" i="108" s="1"/>
  <c r="V25" i="108"/>
  <c r="V40" i="108" s="1"/>
  <c r="V55" i="108" s="1"/>
  <c r="U25" i="108"/>
  <c r="U40" i="108" s="1"/>
  <c r="Q25" i="108"/>
  <c r="Q40" i="108" s="1"/>
  <c r="Q55" i="108" s="1"/>
  <c r="P25" i="108"/>
  <c r="P40" i="108" s="1"/>
  <c r="P55" i="108" s="1"/>
  <c r="O25" i="108"/>
  <c r="O40" i="108" s="1"/>
  <c r="O55" i="108" s="1"/>
  <c r="N25" i="108"/>
  <c r="N40" i="108" s="1"/>
  <c r="M25" i="108"/>
  <c r="M40" i="108" s="1"/>
  <c r="M55" i="108" s="1"/>
  <c r="L25" i="108"/>
  <c r="L40" i="108" s="1"/>
  <c r="L55" i="108" s="1"/>
  <c r="K25" i="108"/>
  <c r="K40" i="108" s="1"/>
  <c r="K55" i="108" s="1"/>
  <c r="J25" i="108"/>
  <c r="J40" i="108" s="1"/>
  <c r="I25" i="108"/>
  <c r="I40" i="108" s="1"/>
  <c r="I55" i="108" s="1"/>
  <c r="H25" i="108"/>
  <c r="H40" i="108" s="1"/>
  <c r="H55" i="108" s="1"/>
  <c r="G25" i="108"/>
  <c r="G40" i="108" s="1"/>
  <c r="G55" i="108" s="1"/>
  <c r="F25" i="108"/>
  <c r="F40" i="108" s="1"/>
  <c r="E25" i="108"/>
  <c r="E40" i="108" s="1"/>
  <c r="E55" i="108" s="1"/>
  <c r="D25" i="108"/>
  <c r="D40" i="108" s="1"/>
  <c r="D55" i="108" s="1"/>
  <c r="AI24" i="108"/>
  <c r="AI23" i="108"/>
  <c r="AI22" i="108"/>
  <c r="AI21" i="108"/>
  <c r="AE13" i="108"/>
  <c r="AI25" i="108" l="1"/>
  <c r="AI40" i="108" s="1"/>
  <c r="AI55" i="108" s="1"/>
  <c r="AK55" i="108" s="1"/>
  <c r="AI38" i="108"/>
  <c r="F55" i="108"/>
  <c r="J55" i="108"/>
  <c r="N55" i="108"/>
  <c r="U55" i="108"/>
  <c r="Y55" i="108"/>
  <c r="AC55" i="108"/>
  <c r="AG55" i="108"/>
  <c r="AI53" i="108"/>
  <c r="AF40" i="108"/>
  <c r="AF55" i="108" s="1"/>
  <c r="S131" i="104" l="1"/>
  <c r="S129" i="104"/>
  <c r="S128" i="104"/>
  <c r="S127" i="104"/>
  <c r="S126" i="104"/>
  <c r="S125" i="104"/>
  <c r="S124" i="104"/>
  <c r="S115" i="104"/>
  <c r="S113" i="104"/>
  <c r="S112" i="104"/>
  <c r="S111" i="104"/>
  <c r="S110" i="104"/>
  <c r="S109" i="104"/>
  <c r="S108" i="104"/>
  <c r="S107" i="104"/>
  <c r="S106" i="104"/>
  <c r="S105" i="104"/>
  <c r="S104" i="104"/>
  <c r="S103" i="104"/>
  <c r="S99" i="104"/>
  <c r="S98" i="104"/>
  <c r="S97" i="104"/>
  <c r="S93" i="104"/>
  <c r="S92" i="104"/>
  <c r="S91" i="104"/>
  <c r="S90" i="104"/>
  <c r="S89" i="104"/>
  <c r="S88" i="104"/>
  <c r="S87" i="104"/>
  <c r="S86" i="104"/>
  <c r="S82" i="104"/>
  <c r="S80" i="104"/>
  <c r="S79" i="104"/>
  <c r="S78" i="104"/>
  <c r="S77" i="104"/>
  <c r="S73" i="104"/>
  <c r="S71" i="104"/>
  <c r="S67" i="104"/>
  <c r="S66" i="104"/>
  <c r="S65" i="104"/>
  <c r="S64" i="104"/>
  <c r="S63" i="104"/>
  <c r="S62" i="104"/>
  <c r="S61" i="104"/>
  <c r="S60" i="104"/>
  <c r="S59" i="104"/>
  <c r="S58" i="104"/>
  <c r="S57" i="104"/>
  <c r="S56" i="104"/>
  <c r="S55" i="104"/>
  <c r="S51" i="104"/>
  <c r="S50" i="104"/>
  <c r="S49" i="104"/>
  <c r="S48" i="104"/>
  <c r="S47" i="104"/>
  <c r="S46" i="104"/>
  <c r="S45" i="104"/>
  <c r="S44" i="104"/>
  <c r="S43" i="104"/>
  <c r="S42" i="104"/>
  <c r="S41" i="104"/>
  <c r="S40" i="104"/>
  <c r="S39" i="104"/>
  <c r="S38" i="104"/>
  <c r="S37" i="104"/>
  <c r="S36" i="104"/>
  <c r="K131" i="104"/>
  <c r="K129" i="104"/>
  <c r="K128" i="104"/>
  <c r="K127" i="104"/>
  <c r="K126" i="104"/>
  <c r="K125" i="104"/>
  <c r="K124" i="104"/>
  <c r="K115" i="104"/>
  <c r="K113" i="104"/>
  <c r="K112" i="104"/>
  <c r="K111" i="104"/>
  <c r="K110" i="104"/>
  <c r="K109" i="104"/>
  <c r="K108" i="104"/>
  <c r="K107" i="104"/>
  <c r="K106" i="104"/>
  <c r="K105" i="104"/>
  <c r="K104" i="104"/>
  <c r="K103" i="104"/>
  <c r="K99" i="104"/>
  <c r="K98" i="104"/>
  <c r="K97" i="104"/>
  <c r="K93" i="104"/>
  <c r="K92" i="104"/>
  <c r="K91" i="104"/>
  <c r="K90" i="104"/>
  <c r="K89" i="104"/>
  <c r="K88" i="104"/>
  <c r="K87" i="104"/>
  <c r="K86" i="104"/>
  <c r="K82" i="104"/>
  <c r="K80" i="104"/>
  <c r="K79" i="104"/>
  <c r="K78" i="104"/>
  <c r="K77" i="104"/>
  <c r="K73" i="104"/>
  <c r="K71" i="104"/>
  <c r="K67" i="104"/>
  <c r="K66" i="104"/>
  <c r="K65" i="104"/>
  <c r="K64" i="104"/>
  <c r="K63" i="104"/>
  <c r="K62" i="104"/>
  <c r="K61" i="104"/>
  <c r="K60" i="104"/>
  <c r="K59" i="104"/>
  <c r="K58" i="104"/>
  <c r="K57" i="104"/>
  <c r="K56" i="104"/>
  <c r="K55" i="104"/>
  <c r="K51" i="104"/>
  <c r="K50" i="104"/>
  <c r="K49" i="104"/>
  <c r="K48" i="104"/>
  <c r="K47" i="104"/>
  <c r="K46" i="104"/>
  <c r="K45" i="104"/>
  <c r="K44" i="104"/>
  <c r="K43" i="104"/>
  <c r="K42" i="104"/>
  <c r="K41" i="104"/>
  <c r="K40" i="104"/>
  <c r="K39" i="104"/>
  <c r="K38" i="104"/>
  <c r="K37" i="104"/>
  <c r="K36" i="104"/>
  <c r="K28" i="104"/>
  <c r="K29" i="104"/>
  <c r="K30" i="104"/>
  <c r="K31" i="104"/>
  <c r="K32" i="104"/>
  <c r="S28" i="104"/>
  <c r="S29" i="104"/>
  <c r="S30" i="104"/>
  <c r="S31" i="104"/>
  <c r="S32" i="104"/>
  <c r="S27" i="104"/>
  <c r="K27" i="104"/>
  <c r="K116" i="104" l="1"/>
  <c r="R56" i="36"/>
  <c r="Q56" i="36"/>
  <c r="P56" i="36"/>
  <c r="O56" i="36"/>
  <c r="N56" i="36"/>
  <c r="R42" i="36"/>
  <c r="Q42" i="36"/>
  <c r="P42" i="36"/>
  <c r="O42" i="36"/>
  <c r="N42" i="36"/>
  <c r="R27" i="36"/>
  <c r="Q27" i="36"/>
  <c r="P27" i="36"/>
  <c r="O27" i="36"/>
  <c r="N27" i="36"/>
  <c r="H38" i="12" l="1"/>
  <c r="L56" i="36" l="1"/>
  <c r="F57" i="36" s="1"/>
  <c r="I76" i="106" l="1"/>
  <c r="I72" i="106"/>
  <c r="I110" i="106"/>
  <c r="P38" i="3" l="1"/>
  <c r="P37" i="3"/>
  <c r="P36" i="3"/>
  <c r="P35" i="3"/>
  <c r="P34" i="3"/>
  <c r="P33" i="3"/>
  <c r="P32" i="3"/>
  <c r="P31" i="3"/>
  <c r="P30" i="3"/>
  <c r="P29" i="3"/>
  <c r="P28" i="3"/>
  <c r="P27" i="3"/>
  <c r="P26" i="3"/>
  <c r="P25" i="3"/>
  <c r="E9" i="43" l="1"/>
  <c r="E10" i="43"/>
  <c r="E11" i="43"/>
  <c r="E12" i="43"/>
  <c r="E13" i="43"/>
  <c r="E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50" i="43"/>
  <c r="E51" i="43"/>
  <c r="E52" i="43"/>
  <c r="E53" i="43"/>
  <c r="E54" i="43"/>
  <c r="E55" i="43"/>
  <c r="E56" i="43"/>
  <c r="E57" i="43"/>
  <c r="E58" i="43"/>
  <c r="E59" i="43"/>
  <c r="E60" i="43"/>
  <c r="E61" i="43"/>
  <c r="E62" i="43"/>
  <c r="E63" i="43"/>
  <c r="E64" i="43"/>
  <c r="E65" i="43"/>
  <c r="E66" i="43"/>
  <c r="E67" i="43"/>
  <c r="E7" i="43"/>
  <c r="E8" i="43"/>
  <c r="O14" i="16"/>
  <c r="N14" i="16"/>
  <c r="P14" i="16" l="1"/>
  <c r="F37" i="49"/>
  <c r="O23" i="16" l="1"/>
  <c r="E20" i="17"/>
  <c r="D20" i="17"/>
  <c r="F19" i="17"/>
  <c r="F18" i="17"/>
  <c r="F17" i="17"/>
  <c r="F16" i="17"/>
  <c r="N29" i="16"/>
  <c r="P29" i="16" s="1"/>
  <c r="L29" i="16"/>
  <c r="L30" i="16"/>
  <c r="D27" i="16"/>
  <c r="F20" i="17" l="1"/>
  <c r="C38" i="3"/>
  <c r="C37" i="3"/>
  <c r="C36" i="3"/>
  <c r="C35" i="3"/>
  <c r="C34" i="3"/>
  <c r="C33" i="3"/>
  <c r="C32" i="3"/>
  <c r="C31" i="3"/>
  <c r="C30" i="3"/>
  <c r="C29" i="3"/>
  <c r="C28" i="3"/>
  <c r="C27" i="3"/>
  <c r="C26" i="3"/>
  <c r="C25" i="3"/>
  <c r="I35" i="106"/>
  <c r="I24" i="106" l="1"/>
  <c r="J78" i="106"/>
  <c r="K78" i="106" s="1"/>
  <c r="L78" i="106" s="1"/>
  <c r="M78" i="106" s="1"/>
  <c r="N78" i="106" s="1"/>
  <c r="O78" i="106" s="1"/>
  <c r="P78" i="106" s="1"/>
  <c r="Q78" i="106" s="1"/>
  <c r="R78" i="106" s="1"/>
  <c r="S78" i="106" s="1"/>
  <c r="T78" i="106" s="1"/>
  <c r="U78" i="106" s="1"/>
  <c r="V78" i="106" s="1"/>
  <c r="W78" i="106" s="1"/>
  <c r="H76" i="106"/>
  <c r="J75" i="106"/>
  <c r="K75" i="106" s="1"/>
  <c r="L75" i="106" s="1"/>
  <c r="M75" i="106" s="1"/>
  <c r="N75" i="106" s="1"/>
  <c r="O75" i="106" s="1"/>
  <c r="P75" i="106" s="1"/>
  <c r="Q75" i="106" s="1"/>
  <c r="R75" i="106" s="1"/>
  <c r="S75" i="106" s="1"/>
  <c r="T75" i="106" s="1"/>
  <c r="U75" i="106" s="1"/>
  <c r="V75" i="106" s="1"/>
  <c r="W75" i="106" s="1"/>
  <c r="J74" i="106"/>
  <c r="K74" i="106" s="1"/>
  <c r="H72" i="106"/>
  <c r="J71" i="106"/>
  <c r="K71" i="106" s="1"/>
  <c r="L71" i="106" s="1"/>
  <c r="M71" i="106" s="1"/>
  <c r="N71" i="106" s="1"/>
  <c r="O71" i="106" s="1"/>
  <c r="P71" i="106" s="1"/>
  <c r="Q71" i="106" s="1"/>
  <c r="R71" i="106" s="1"/>
  <c r="S71" i="106" s="1"/>
  <c r="T71" i="106" s="1"/>
  <c r="U71" i="106" s="1"/>
  <c r="V71" i="106" s="1"/>
  <c r="W71" i="106" s="1"/>
  <c r="J70" i="106"/>
  <c r="K70" i="106" s="1"/>
  <c r="J61" i="106"/>
  <c r="K61" i="106" s="1"/>
  <c r="L61" i="106" s="1"/>
  <c r="M61" i="106" s="1"/>
  <c r="N61" i="106" s="1"/>
  <c r="O61" i="106" s="1"/>
  <c r="P61" i="106" s="1"/>
  <c r="Q61" i="106" s="1"/>
  <c r="R61" i="106" s="1"/>
  <c r="S61" i="106" s="1"/>
  <c r="T61" i="106" s="1"/>
  <c r="U61" i="106" s="1"/>
  <c r="V61" i="106" s="1"/>
  <c r="W61" i="106" s="1"/>
  <c r="J60" i="106"/>
  <c r="K60" i="106" s="1"/>
  <c r="L60" i="106" s="1"/>
  <c r="M60" i="106" s="1"/>
  <c r="N60" i="106" s="1"/>
  <c r="O60" i="106" s="1"/>
  <c r="P60" i="106" s="1"/>
  <c r="Q60" i="106" s="1"/>
  <c r="R60" i="106" s="1"/>
  <c r="S60" i="106" s="1"/>
  <c r="T60" i="106" s="1"/>
  <c r="U60" i="106" s="1"/>
  <c r="V60" i="106" s="1"/>
  <c r="W60" i="106" s="1"/>
  <c r="J59" i="106"/>
  <c r="K59" i="106" s="1"/>
  <c r="L59" i="106" s="1"/>
  <c r="M59" i="106" s="1"/>
  <c r="N59" i="106" s="1"/>
  <c r="O59" i="106" s="1"/>
  <c r="P59" i="106" s="1"/>
  <c r="Q59" i="106" s="1"/>
  <c r="R59" i="106" s="1"/>
  <c r="S59" i="106" s="1"/>
  <c r="T59" i="106" s="1"/>
  <c r="U59" i="106" s="1"/>
  <c r="V59" i="106" s="1"/>
  <c r="W59" i="106" s="1"/>
  <c r="J58" i="106"/>
  <c r="K58" i="106" s="1"/>
  <c r="L58" i="106" s="1"/>
  <c r="M58" i="106" s="1"/>
  <c r="N58" i="106" s="1"/>
  <c r="O58" i="106" s="1"/>
  <c r="P58" i="106" s="1"/>
  <c r="Q58" i="106" s="1"/>
  <c r="R58" i="106" s="1"/>
  <c r="S58" i="106" s="1"/>
  <c r="T58" i="106" s="1"/>
  <c r="U58" i="106" s="1"/>
  <c r="V58" i="106" s="1"/>
  <c r="W58" i="106" s="1"/>
  <c r="J57" i="106"/>
  <c r="K57" i="106" s="1"/>
  <c r="L57" i="106" s="1"/>
  <c r="M57" i="106" s="1"/>
  <c r="N57" i="106" s="1"/>
  <c r="O57" i="106" s="1"/>
  <c r="P57" i="106" s="1"/>
  <c r="Q57" i="106" s="1"/>
  <c r="R57" i="106" s="1"/>
  <c r="S57" i="106" s="1"/>
  <c r="T57" i="106" s="1"/>
  <c r="U57" i="106" s="1"/>
  <c r="V57" i="106" s="1"/>
  <c r="W57" i="106" s="1"/>
  <c r="J56" i="106"/>
  <c r="K56" i="106" s="1"/>
  <c r="L56" i="106" s="1"/>
  <c r="M56" i="106" s="1"/>
  <c r="N56" i="106" s="1"/>
  <c r="O56" i="106" s="1"/>
  <c r="P56" i="106" s="1"/>
  <c r="Q56" i="106" s="1"/>
  <c r="R56" i="106" s="1"/>
  <c r="S56" i="106" s="1"/>
  <c r="T56" i="106" s="1"/>
  <c r="U56" i="106" s="1"/>
  <c r="V56" i="106" s="1"/>
  <c r="W56" i="106" s="1"/>
  <c r="J55" i="106"/>
  <c r="K55" i="106" s="1"/>
  <c r="L55" i="106" s="1"/>
  <c r="M55" i="106" s="1"/>
  <c r="N55" i="106" s="1"/>
  <c r="O55" i="106" s="1"/>
  <c r="P55" i="106" s="1"/>
  <c r="Q55" i="106" s="1"/>
  <c r="R55" i="106" s="1"/>
  <c r="S55" i="106" s="1"/>
  <c r="T55" i="106" s="1"/>
  <c r="U55" i="106" s="1"/>
  <c r="V55" i="106" s="1"/>
  <c r="W55" i="106" s="1"/>
  <c r="J54" i="106"/>
  <c r="K54" i="106" s="1"/>
  <c r="L54" i="106" s="1"/>
  <c r="M54" i="106" s="1"/>
  <c r="N54" i="106" s="1"/>
  <c r="O54" i="106" s="1"/>
  <c r="P54" i="106" s="1"/>
  <c r="Q54" i="106" s="1"/>
  <c r="R54" i="106" s="1"/>
  <c r="S54" i="106" s="1"/>
  <c r="T54" i="106" s="1"/>
  <c r="U54" i="106" s="1"/>
  <c r="V54" i="106" s="1"/>
  <c r="W54" i="106" s="1"/>
  <c r="J53" i="106"/>
  <c r="K53" i="106" s="1"/>
  <c r="L53" i="106" s="1"/>
  <c r="M53" i="106" s="1"/>
  <c r="N53" i="106" s="1"/>
  <c r="O53" i="106" s="1"/>
  <c r="P53" i="106" s="1"/>
  <c r="Q53" i="106" s="1"/>
  <c r="R53" i="106" s="1"/>
  <c r="S53" i="106" s="1"/>
  <c r="T53" i="106" s="1"/>
  <c r="U53" i="106" s="1"/>
  <c r="V53" i="106" s="1"/>
  <c r="W53" i="106" s="1"/>
  <c r="J52" i="106"/>
  <c r="K52" i="106" s="1"/>
  <c r="L52" i="106" s="1"/>
  <c r="M52" i="106" s="1"/>
  <c r="N52" i="106" s="1"/>
  <c r="O52" i="106" s="1"/>
  <c r="P52" i="106" s="1"/>
  <c r="Q52" i="106" s="1"/>
  <c r="R52" i="106" s="1"/>
  <c r="S52" i="106" s="1"/>
  <c r="T52" i="106" s="1"/>
  <c r="U52" i="106" s="1"/>
  <c r="V52" i="106" s="1"/>
  <c r="W52" i="106" s="1"/>
  <c r="J51" i="106"/>
  <c r="K51" i="106" s="1"/>
  <c r="L51" i="106" s="1"/>
  <c r="M51" i="106" s="1"/>
  <c r="N51" i="106" s="1"/>
  <c r="O51" i="106" s="1"/>
  <c r="P51" i="106" s="1"/>
  <c r="Q51" i="106" s="1"/>
  <c r="R51" i="106" s="1"/>
  <c r="S51" i="106" s="1"/>
  <c r="T51" i="106" s="1"/>
  <c r="U51" i="106" s="1"/>
  <c r="V51" i="106" s="1"/>
  <c r="W51" i="106" s="1"/>
  <c r="J50" i="106"/>
  <c r="K50" i="106" s="1"/>
  <c r="L50" i="106" s="1"/>
  <c r="M50" i="106" s="1"/>
  <c r="N50" i="106" s="1"/>
  <c r="O50" i="106" s="1"/>
  <c r="P50" i="106" s="1"/>
  <c r="Q50" i="106" s="1"/>
  <c r="R50" i="106" s="1"/>
  <c r="S50" i="106" s="1"/>
  <c r="T50" i="106" s="1"/>
  <c r="U50" i="106" s="1"/>
  <c r="V50" i="106" s="1"/>
  <c r="W50" i="106" s="1"/>
  <c r="J49" i="106"/>
  <c r="K49" i="106" s="1"/>
  <c r="L49" i="106" s="1"/>
  <c r="M49" i="106" s="1"/>
  <c r="N49" i="106" s="1"/>
  <c r="O49" i="106" s="1"/>
  <c r="P49" i="106" s="1"/>
  <c r="Q49" i="106" s="1"/>
  <c r="R49" i="106" s="1"/>
  <c r="S49" i="106" s="1"/>
  <c r="T49" i="106" s="1"/>
  <c r="U49" i="106" s="1"/>
  <c r="V49" i="106" s="1"/>
  <c r="W49" i="106" s="1"/>
  <c r="J48" i="106"/>
  <c r="K48" i="106" s="1"/>
  <c r="L48" i="106" s="1"/>
  <c r="M48" i="106" s="1"/>
  <c r="N48" i="106" s="1"/>
  <c r="O48" i="106" s="1"/>
  <c r="P48" i="106" s="1"/>
  <c r="Q48" i="106" s="1"/>
  <c r="R48" i="106" s="1"/>
  <c r="S48" i="106" s="1"/>
  <c r="T48" i="106" s="1"/>
  <c r="U48" i="106" s="1"/>
  <c r="V48" i="106" s="1"/>
  <c r="W48" i="106" s="1"/>
  <c r="J47" i="106"/>
  <c r="K47" i="106" s="1"/>
  <c r="L47" i="106" s="1"/>
  <c r="M47" i="106" s="1"/>
  <c r="N47" i="106" s="1"/>
  <c r="O47" i="106" s="1"/>
  <c r="P47" i="106" s="1"/>
  <c r="Q47" i="106" s="1"/>
  <c r="R47" i="106" s="1"/>
  <c r="S47" i="106" s="1"/>
  <c r="T47" i="106" s="1"/>
  <c r="U47" i="106" s="1"/>
  <c r="V47" i="106" s="1"/>
  <c r="W47" i="106" s="1"/>
  <c r="J46" i="106"/>
  <c r="K46" i="106" s="1"/>
  <c r="L46" i="106" s="1"/>
  <c r="M46" i="106" s="1"/>
  <c r="N46" i="106" s="1"/>
  <c r="O46" i="106" s="1"/>
  <c r="P46" i="106" s="1"/>
  <c r="Q46" i="106" s="1"/>
  <c r="R46" i="106" s="1"/>
  <c r="S46" i="106" s="1"/>
  <c r="T46" i="106" s="1"/>
  <c r="U46" i="106" s="1"/>
  <c r="V46" i="106" s="1"/>
  <c r="W46" i="106" s="1"/>
  <c r="J45" i="106"/>
  <c r="K45" i="106" s="1"/>
  <c r="L45" i="106" s="1"/>
  <c r="M45" i="106" s="1"/>
  <c r="N45" i="106" s="1"/>
  <c r="O45" i="106" s="1"/>
  <c r="P45" i="106" s="1"/>
  <c r="Q45" i="106" s="1"/>
  <c r="R45" i="106" s="1"/>
  <c r="S45" i="106" s="1"/>
  <c r="T45" i="106" s="1"/>
  <c r="U45" i="106" s="1"/>
  <c r="V45" i="106" s="1"/>
  <c r="W45" i="106" s="1"/>
  <c r="J44" i="106"/>
  <c r="K44" i="106" s="1"/>
  <c r="L44" i="106" s="1"/>
  <c r="M44" i="106" s="1"/>
  <c r="N44" i="106" s="1"/>
  <c r="O44" i="106" s="1"/>
  <c r="P44" i="106" s="1"/>
  <c r="Q44" i="106" s="1"/>
  <c r="R44" i="106" s="1"/>
  <c r="S44" i="106" s="1"/>
  <c r="T44" i="106" s="1"/>
  <c r="U44" i="106" s="1"/>
  <c r="V44" i="106" s="1"/>
  <c r="W44" i="106" s="1"/>
  <c r="J43" i="106"/>
  <c r="K43" i="106" s="1"/>
  <c r="L43" i="106" s="1"/>
  <c r="M43" i="106" s="1"/>
  <c r="N43" i="106" s="1"/>
  <c r="O43" i="106" s="1"/>
  <c r="P43" i="106" s="1"/>
  <c r="Q43" i="106" s="1"/>
  <c r="R43" i="106" s="1"/>
  <c r="S43" i="106" s="1"/>
  <c r="T43" i="106" s="1"/>
  <c r="U43" i="106" s="1"/>
  <c r="V43" i="106" s="1"/>
  <c r="W43" i="106" s="1"/>
  <c r="W110" i="106"/>
  <c r="V110" i="106"/>
  <c r="U110" i="106"/>
  <c r="T110" i="106"/>
  <c r="S110" i="106"/>
  <c r="R110" i="106"/>
  <c r="Q110" i="106"/>
  <c r="P110" i="106"/>
  <c r="O110" i="106"/>
  <c r="N110" i="106"/>
  <c r="M110" i="106"/>
  <c r="L110" i="106"/>
  <c r="K110" i="106"/>
  <c r="J110" i="106"/>
  <c r="W101" i="106"/>
  <c r="V101" i="106"/>
  <c r="U101" i="106"/>
  <c r="T101" i="106"/>
  <c r="S101" i="106"/>
  <c r="R101" i="106"/>
  <c r="Q101" i="106"/>
  <c r="P101" i="106"/>
  <c r="O101" i="106"/>
  <c r="N101" i="106"/>
  <c r="M101" i="106"/>
  <c r="L101" i="106"/>
  <c r="K101" i="106"/>
  <c r="J101" i="106"/>
  <c r="W35" i="106"/>
  <c r="V35" i="106"/>
  <c r="U35" i="106"/>
  <c r="T35" i="106"/>
  <c r="S35" i="106"/>
  <c r="R35" i="106"/>
  <c r="Q35" i="106"/>
  <c r="P35" i="106"/>
  <c r="O35" i="106"/>
  <c r="N35" i="106"/>
  <c r="M35" i="106"/>
  <c r="L35" i="106"/>
  <c r="K35" i="106"/>
  <c r="J35" i="106"/>
  <c r="J29" i="106"/>
  <c r="K29" i="106" s="1"/>
  <c r="L29" i="106" s="1"/>
  <c r="M29" i="106" s="1"/>
  <c r="N29" i="106" s="1"/>
  <c r="O29" i="106" s="1"/>
  <c r="P29" i="106" s="1"/>
  <c r="Q29" i="106" s="1"/>
  <c r="R29" i="106" s="1"/>
  <c r="S29" i="106" s="1"/>
  <c r="T29" i="106" s="1"/>
  <c r="U29" i="106" s="1"/>
  <c r="V29" i="106" s="1"/>
  <c r="W29" i="106" s="1"/>
  <c r="J28" i="106"/>
  <c r="O112" i="106" l="1"/>
  <c r="W112" i="106"/>
  <c r="Q112" i="106"/>
  <c r="J112" i="106"/>
  <c r="R112" i="106"/>
  <c r="S112" i="106"/>
  <c r="K112" i="106"/>
  <c r="L112" i="106"/>
  <c r="T112" i="106"/>
  <c r="M112" i="106"/>
  <c r="U112" i="106"/>
  <c r="N112" i="106"/>
  <c r="V112" i="106"/>
  <c r="P112" i="106"/>
  <c r="K28" i="106"/>
  <c r="L28" i="106" s="1"/>
  <c r="M28" i="106" s="1"/>
  <c r="N28" i="106" s="1"/>
  <c r="O28" i="106" s="1"/>
  <c r="P28" i="106" s="1"/>
  <c r="Q28" i="106" s="1"/>
  <c r="R28" i="106" s="1"/>
  <c r="S28" i="106" s="1"/>
  <c r="T28" i="106" s="1"/>
  <c r="U28" i="106" s="1"/>
  <c r="V28" i="106" s="1"/>
  <c r="W28" i="106" s="1"/>
  <c r="L70" i="106"/>
  <c r="K72" i="106"/>
  <c r="J76" i="106"/>
  <c r="K76" i="106"/>
  <c r="L74" i="106"/>
  <c r="J72" i="106"/>
  <c r="L76" i="106" l="1"/>
  <c r="M74" i="106"/>
  <c r="M70" i="106"/>
  <c r="L72" i="106"/>
  <c r="N70" i="106" l="1"/>
  <c r="M72" i="106"/>
  <c r="N74" i="106"/>
  <c r="M76" i="106"/>
  <c r="O74" i="106" l="1"/>
  <c r="N76" i="106"/>
  <c r="N72" i="106"/>
  <c r="O70" i="106"/>
  <c r="P74" i="106" l="1"/>
  <c r="O76" i="106"/>
  <c r="O72" i="106"/>
  <c r="P70" i="106"/>
  <c r="P76" i="106" l="1"/>
  <c r="Q74" i="106"/>
  <c r="Q70" i="106"/>
  <c r="P72" i="106"/>
  <c r="R74" i="106" l="1"/>
  <c r="Q76" i="106"/>
  <c r="Q72" i="106"/>
  <c r="R70" i="106"/>
  <c r="S74" i="106" l="1"/>
  <c r="R76" i="106"/>
  <c r="S70" i="106"/>
  <c r="R72" i="106"/>
  <c r="S76" i="106" l="1"/>
  <c r="T74" i="106"/>
  <c r="T70" i="106"/>
  <c r="S72" i="106"/>
  <c r="T76" i="106" l="1"/>
  <c r="U74" i="106"/>
  <c r="U70" i="106"/>
  <c r="T72" i="106"/>
  <c r="V74" i="106" l="1"/>
  <c r="U76" i="106"/>
  <c r="V70" i="106"/>
  <c r="U72" i="106"/>
  <c r="W74" i="106" l="1"/>
  <c r="W76" i="106" s="1"/>
  <c r="V76" i="106"/>
  <c r="V72" i="106"/>
  <c r="W70" i="106"/>
  <c r="W72" i="106" s="1"/>
  <c r="L37" i="3" l="1"/>
  <c r="L38" i="3"/>
  <c r="L36" i="3"/>
  <c r="L35" i="3"/>
  <c r="L34" i="3"/>
  <c r="L33" i="3"/>
  <c r="L32" i="3"/>
  <c r="L31" i="3"/>
  <c r="L30" i="3"/>
  <c r="L29" i="3"/>
  <c r="L28" i="3"/>
  <c r="L27" i="3"/>
  <c r="L26" i="3"/>
  <c r="L25" i="3"/>
  <c r="K39" i="3"/>
  <c r="J39" i="3"/>
  <c r="I39" i="3"/>
  <c r="H39" i="3"/>
  <c r="G39" i="3"/>
  <c r="F39" i="3"/>
  <c r="E39" i="3"/>
  <c r="D39" i="3"/>
  <c r="L39" i="3" l="1"/>
  <c r="U132" i="104" l="1"/>
  <c r="T132" i="104"/>
  <c r="Q132" i="104"/>
  <c r="P132" i="104"/>
  <c r="O132" i="104"/>
  <c r="N132" i="104"/>
  <c r="M132" i="104"/>
  <c r="L132" i="104"/>
  <c r="U116" i="104"/>
  <c r="T116" i="104"/>
  <c r="Q116" i="104"/>
  <c r="P116" i="104"/>
  <c r="O116" i="104"/>
  <c r="N116" i="104"/>
  <c r="M116" i="104"/>
  <c r="L116" i="104"/>
  <c r="U100" i="104"/>
  <c r="T100" i="104"/>
  <c r="Q100" i="104"/>
  <c r="P100" i="104"/>
  <c r="O100" i="104"/>
  <c r="N100" i="104"/>
  <c r="M100" i="104"/>
  <c r="L100" i="104"/>
  <c r="J100" i="104"/>
  <c r="U94" i="104"/>
  <c r="T94" i="104"/>
  <c r="Q94" i="104"/>
  <c r="P94" i="104"/>
  <c r="O94" i="104"/>
  <c r="N94" i="104"/>
  <c r="M94" i="104"/>
  <c r="L94" i="104"/>
  <c r="J94" i="104"/>
  <c r="U83" i="104"/>
  <c r="T83" i="104"/>
  <c r="Q83" i="104"/>
  <c r="P83" i="104"/>
  <c r="O83" i="104"/>
  <c r="N83" i="104"/>
  <c r="M83" i="104"/>
  <c r="L83" i="104"/>
  <c r="J83" i="104"/>
  <c r="U74" i="104"/>
  <c r="T74" i="104"/>
  <c r="Q74" i="104"/>
  <c r="P74" i="104"/>
  <c r="O74" i="104"/>
  <c r="N74" i="104"/>
  <c r="M74" i="104"/>
  <c r="L74" i="104"/>
  <c r="J74" i="104"/>
  <c r="U68" i="104"/>
  <c r="T68" i="104"/>
  <c r="Q68" i="104"/>
  <c r="P68" i="104"/>
  <c r="O68" i="104"/>
  <c r="N68" i="104"/>
  <c r="M68" i="104"/>
  <c r="L68" i="104"/>
  <c r="J68" i="104"/>
  <c r="U52" i="104"/>
  <c r="T52" i="104"/>
  <c r="Q52" i="104"/>
  <c r="P52" i="104"/>
  <c r="O52" i="104"/>
  <c r="N52" i="104"/>
  <c r="M52" i="104"/>
  <c r="L52" i="104"/>
  <c r="J52" i="104"/>
  <c r="G42" i="104"/>
  <c r="G41" i="104"/>
  <c r="J30" i="11"/>
  <c r="U33" i="104"/>
  <c r="T33" i="104"/>
  <c r="Q33" i="104"/>
  <c r="P33" i="104"/>
  <c r="O33" i="104"/>
  <c r="N33" i="104"/>
  <c r="M33" i="104"/>
  <c r="L33" i="104"/>
  <c r="J33" i="104"/>
  <c r="J26" i="11"/>
  <c r="E26" i="11" s="1"/>
  <c r="J25" i="11"/>
  <c r="J24" i="11"/>
  <c r="J23" i="11"/>
  <c r="J22" i="11"/>
  <c r="J21" i="11"/>
  <c r="M134" i="104" l="1"/>
  <c r="O134" i="104"/>
  <c r="P134" i="104"/>
  <c r="Q134" i="104"/>
  <c r="T134" i="104"/>
  <c r="T24" i="104" s="1"/>
  <c r="T25" i="104" s="1"/>
  <c r="N134" i="104"/>
  <c r="N24" i="104" s="1"/>
  <c r="N25" i="104" s="1"/>
  <c r="U134" i="104"/>
  <c r="U24" i="104" s="1"/>
  <c r="L134" i="104"/>
  <c r="S83" i="104"/>
  <c r="S100" i="104"/>
  <c r="S74" i="104"/>
  <c r="S94" i="104"/>
  <c r="S116" i="104"/>
  <c r="O24" i="104"/>
  <c r="S132" i="104"/>
  <c r="S68" i="104"/>
  <c r="S52" i="104"/>
  <c r="S33" i="104"/>
  <c r="K74" i="104"/>
  <c r="Q24" i="104"/>
  <c r="P24" i="104"/>
  <c r="M24" i="104"/>
  <c r="M25" i="104" s="1"/>
  <c r="I34" i="10"/>
  <c r="J42" i="11"/>
  <c r="I30" i="10"/>
  <c r="J38" i="11"/>
  <c r="I25" i="10"/>
  <c r="J33" i="11"/>
  <c r="I31" i="10"/>
  <c r="J39" i="11"/>
  <c r="J31" i="11"/>
  <c r="I23" i="10"/>
  <c r="I27" i="10"/>
  <c r="J35" i="11"/>
  <c r="J32" i="11"/>
  <c r="I24" i="10"/>
  <c r="I35" i="10"/>
  <c r="J43" i="11"/>
  <c r="I32" i="10"/>
  <c r="J40" i="11"/>
  <c r="I36" i="10"/>
  <c r="J44" i="11"/>
  <c r="I26" i="10"/>
  <c r="J34" i="11"/>
  <c r="J45" i="11"/>
  <c r="E45" i="11" s="1"/>
  <c r="I37" i="10"/>
  <c r="J36" i="11"/>
  <c r="I28" i="10"/>
  <c r="J37" i="11"/>
  <c r="I29" i="10"/>
  <c r="I33" i="10"/>
  <c r="J41" i="11"/>
  <c r="J61" i="11"/>
  <c r="E61" i="11" s="1"/>
  <c r="I52" i="10"/>
  <c r="J58" i="11"/>
  <c r="I49" i="10"/>
  <c r="J54" i="11"/>
  <c r="I45" i="10"/>
  <c r="I48" i="10"/>
  <c r="J57" i="11"/>
  <c r="I46" i="10"/>
  <c r="J55" i="11"/>
  <c r="J59" i="11"/>
  <c r="I50" i="10"/>
  <c r="J53" i="11"/>
  <c r="I44" i="10"/>
  <c r="J51" i="11"/>
  <c r="I42" i="10"/>
  <c r="I40" i="10"/>
  <c r="J49" i="11"/>
  <c r="J50" i="11"/>
  <c r="I41" i="10"/>
  <c r="J52" i="11"/>
  <c r="I43" i="10"/>
  <c r="I47" i="10"/>
  <c r="J56" i="11"/>
  <c r="J60" i="11"/>
  <c r="I51" i="10"/>
  <c r="I57" i="10"/>
  <c r="J67" i="11"/>
  <c r="I55" i="10"/>
  <c r="J65" i="11"/>
  <c r="J74" i="11"/>
  <c r="I63" i="10"/>
  <c r="J76" i="11"/>
  <c r="I65" i="10"/>
  <c r="J71" i="11"/>
  <c r="I60" i="10"/>
  <c r="J72" i="11"/>
  <c r="I61" i="10"/>
  <c r="J73" i="11"/>
  <c r="I62" i="10"/>
  <c r="J81" i="11"/>
  <c r="I69" i="10"/>
  <c r="J85" i="11"/>
  <c r="I73" i="10"/>
  <c r="I70" i="10"/>
  <c r="J82" i="11"/>
  <c r="J87" i="11"/>
  <c r="E87" i="11" s="1"/>
  <c r="I75" i="10"/>
  <c r="I71" i="10"/>
  <c r="J83" i="11"/>
  <c r="I68" i="10"/>
  <c r="J80" i="11"/>
  <c r="J84" i="11"/>
  <c r="I72" i="10"/>
  <c r="J86" i="11"/>
  <c r="I74" i="10"/>
  <c r="J93" i="11"/>
  <c r="E93" i="11" s="1"/>
  <c r="I80" i="10"/>
  <c r="I79" i="10"/>
  <c r="J92" i="11"/>
  <c r="J91" i="11"/>
  <c r="I78" i="10"/>
  <c r="J101" i="11"/>
  <c r="I87" i="10"/>
  <c r="J105" i="11"/>
  <c r="I91" i="10"/>
  <c r="J98" i="11"/>
  <c r="I84" i="10"/>
  <c r="I85" i="10"/>
  <c r="J99" i="11"/>
  <c r="J102" i="11"/>
  <c r="I88" i="10"/>
  <c r="J106" i="11"/>
  <c r="BN2" i="99" s="1"/>
  <c r="I92" i="10"/>
  <c r="J107" i="11"/>
  <c r="I93" i="10"/>
  <c r="I83" i="10"/>
  <c r="J97" i="11"/>
  <c r="J100" i="11"/>
  <c r="I86" i="10"/>
  <c r="J103" i="11"/>
  <c r="I89" i="10"/>
  <c r="J104" i="11"/>
  <c r="I90" i="10"/>
  <c r="J109" i="11"/>
  <c r="I95" i="10"/>
  <c r="I106" i="10"/>
  <c r="J123" i="11"/>
  <c r="I102" i="10"/>
  <c r="J119" i="11"/>
  <c r="I103" i="10"/>
  <c r="J120" i="11"/>
  <c r="I108" i="10"/>
  <c r="J125" i="11"/>
  <c r="BZ2" i="99" s="1"/>
  <c r="I105" i="10"/>
  <c r="J122" i="11"/>
  <c r="I101" i="10"/>
  <c r="J118" i="11"/>
  <c r="J121" i="11"/>
  <c r="I104" i="10"/>
  <c r="K132" i="104"/>
  <c r="K100" i="104"/>
  <c r="K94" i="104"/>
  <c r="K83" i="104"/>
  <c r="K68" i="104"/>
  <c r="K52" i="104"/>
  <c r="I22" i="10"/>
  <c r="I19" i="10"/>
  <c r="I18" i="10"/>
  <c r="I17" i="10"/>
  <c r="I16" i="10"/>
  <c r="I15" i="10"/>
  <c r="K33" i="104"/>
  <c r="I14" i="10"/>
  <c r="J126" i="11" l="1"/>
  <c r="J110" i="11"/>
  <c r="E76" i="11"/>
  <c r="AS2" i="99"/>
  <c r="E67" i="11"/>
  <c r="AM2" i="99"/>
  <c r="E109" i="11"/>
  <c r="BQ2" i="99"/>
  <c r="K134" i="104"/>
  <c r="L24" i="104"/>
  <c r="L25" i="104" s="1"/>
  <c r="H37" i="12" l="1"/>
  <c r="G2" i="102" l="1"/>
  <c r="F2" i="102"/>
  <c r="E2" i="102"/>
  <c r="D2" i="102"/>
  <c r="C2" i="102"/>
  <c r="B2" i="102"/>
  <c r="Q2" i="100" l="1"/>
  <c r="P2" i="100"/>
  <c r="O2" i="100"/>
  <c r="N2" i="100"/>
  <c r="M2" i="100"/>
  <c r="L2" i="100"/>
  <c r="K2" i="100"/>
  <c r="J2" i="100"/>
  <c r="I2" i="100"/>
  <c r="H2" i="100"/>
  <c r="G2" i="100"/>
  <c r="F2" i="100"/>
  <c r="E2" i="100"/>
  <c r="FG2" i="99"/>
  <c r="FF2" i="99"/>
  <c r="FE2" i="99"/>
  <c r="FD2" i="99"/>
  <c r="FC2" i="99"/>
  <c r="FB2" i="99"/>
  <c r="FA2" i="99"/>
  <c r="EZ2" i="99"/>
  <c r="EY2" i="99"/>
  <c r="EX2" i="99"/>
  <c r="EW2" i="99"/>
  <c r="EV2" i="99"/>
  <c r="EU2" i="99"/>
  <c r="ET2" i="99"/>
  <c r="ES2" i="99"/>
  <c r="ER2" i="99"/>
  <c r="EQ2" i="99"/>
  <c r="EP2" i="99"/>
  <c r="EO2" i="99"/>
  <c r="EN2" i="99"/>
  <c r="EM2" i="99"/>
  <c r="EL2" i="99"/>
  <c r="EK2" i="99"/>
  <c r="EJ2" i="99"/>
  <c r="EI2" i="99"/>
  <c r="EH2" i="99"/>
  <c r="EG2" i="99"/>
  <c r="EF2" i="99"/>
  <c r="EE2" i="99"/>
  <c r="ED2" i="99"/>
  <c r="EC2" i="99"/>
  <c r="EB2" i="99"/>
  <c r="EA2" i="99"/>
  <c r="DZ2" i="99"/>
  <c r="DY2" i="99"/>
  <c r="DX2" i="99"/>
  <c r="DW2" i="99"/>
  <c r="DV2" i="99"/>
  <c r="DU2" i="99"/>
  <c r="DR2" i="99"/>
  <c r="DQ2" i="99"/>
  <c r="DP2" i="99"/>
  <c r="DO2" i="99"/>
  <c r="DN2" i="99"/>
  <c r="DM2" i="99"/>
  <c r="DL2" i="99"/>
  <c r="DK2" i="99"/>
  <c r="DJ2" i="99"/>
  <c r="DI2" i="99"/>
  <c r="DH2" i="99"/>
  <c r="DG2" i="99"/>
  <c r="DF2" i="99"/>
  <c r="DE2" i="99"/>
  <c r="DD2" i="99"/>
  <c r="DC2" i="99"/>
  <c r="DB2" i="99"/>
  <c r="DA2" i="99"/>
  <c r="CZ2" i="99"/>
  <c r="CY2" i="99"/>
  <c r="CX2" i="99"/>
  <c r="CW2" i="99"/>
  <c r="CV2" i="99"/>
  <c r="CU2" i="99"/>
  <c r="CT2" i="99"/>
  <c r="CS2" i="99"/>
  <c r="CR2" i="99"/>
  <c r="CQ2" i="99"/>
  <c r="CP2" i="99"/>
  <c r="CO2" i="99"/>
  <c r="CN2" i="99"/>
  <c r="CM2" i="99"/>
  <c r="CL2" i="99"/>
  <c r="CK2" i="99"/>
  <c r="CJ2" i="99"/>
  <c r="CH2" i="99"/>
  <c r="CG2" i="99"/>
  <c r="CF2" i="99"/>
  <c r="CE2" i="99"/>
  <c r="CD2" i="99"/>
  <c r="CC2" i="99"/>
  <c r="CB2" i="99"/>
  <c r="CA2" i="99"/>
  <c r="D31" i="16" l="1"/>
  <c r="U2" i="100" l="1"/>
  <c r="H26" i="12" l="1"/>
  <c r="C20" i="4" l="1"/>
  <c r="C33" i="4" l="1"/>
  <c r="C32" i="4"/>
  <c r="C31" i="4"/>
  <c r="C30" i="4"/>
  <c r="C29" i="4"/>
  <c r="C28" i="4"/>
  <c r="C27" i="4"/>
  <c r="C26" i="4"/>
  <c r="C25" i="4"/>
  <c r="C24" i="4"/>
  <c r="C23" i="4"/>
  <c r="C22" i="4"/>
  <c r="C21" i="4"/>
  <c r="K52" i="16" l="1"/>
  <c r="J52" i="16"/>
  <c r="I52" i="16"/>
  <c r="H52" i="16"/>
  <c r="G52" i="16"/>
  <c r="F52" i="16"/>
  <c r="E52" i="16"/>
  <c r="D52" i="16"/>
  <c r="K51" i="16"/>
  <c r="J51" i="16"/>
  <c r="I51" i="16"/>
  <c r="H51" i="16"/>
  <c r="G51" i="16"/>
  <c r="F51" i="16"/>
  <c r="E51" i="16"/>
  <c r="D51" i="16"/>
  <c r="F19" i="7"/>
  <c r="F13" i="7" l="1"/>
  <c r="F14" i="7"/>
  <c r="F15" i="7"/>
  <c r="F16" i="7"/>
  <c r="F17" i="7"/>
  <c r="F18" i="7"/>
  <c r="O32" i="36" l="1"/>
  <c r="O45" i="36" s="1"/>
  <c r="P32" i="36"/>
  <c r="P45" i="36" s="1"/>
  <c r="R15" i="36"/>
  <c r="Q15" i="36"/>
  <c r="F47" i="17"/>
  <c r="F38" i="17"/>
  <c r="G21" i="37" l="1"/>
  <c r="F47" i="49"/>
  <c r="E47" i="49"/>
  <c r="F21" i="49"/>
  <c r="E21" i="49"/>
  <c r="F49" i="49" l="1"/>
  <c r="F23" i="49"/>
  <c r="S135" i="104" l="1"/>
  <c r="G49" i="49"/>
  <c r="Q32" i="36"/>
  <c r="Q45" i="36" s="1"/>
  <c r="N32" i="36"/>
  <c r="N45" i="36" s="1"/>
  <c r="I90" i="106" l="1"/>
  <c r="H41" i="36"/>
  <c r="H40" i="36"/>
  <c r="H39" i="36"/>
  <c r="K39" i="36" s="1"/>
  <c r="H38" i="36"/>
  <c r="K38" i="36" s="1"/>
  <c r="H37" i="36"/>
  <c r="H36" i="36"/>
  <c r="H35" i="36"/>
  <c r="K35" i="36" s="1"/>
  <c r="H34" i="36"/>
  <c r="H33" i="36"/>
  <c r="J90" i="106" l="1"/>
  <c r="K34" i="36"/>
  <c r="L34" i="36" s="1"/>
  <c r="K36" i="36"/>
  <c r="L36" i="36" s="1"/>
  <c r="K40" i="36"/>
  <c r="L40" i="36" s="1"/>
  <c r="K33" i="36"/>
  <c r="L33" i="36" s="1"/>
  <c r="K37" i="36"/>
  <c r="L37" i="36" s="1"/>
  <c r="K41" i="36"/>
  <c r="L41" i="36" s="1"/>
  <c r="L35" i="36"/>
  <c r="L39" i="36"/>
  <c r="L38" i="36"/>
  <c r="G16" i="37"/>
  <c r="L42" i="36" l="1"/>
  <c r="K90" i="106"/>
  <c r="L90" i="106" s="1"/>
  <c r="M90" i="106" s="1"/>
  <c r="N90" i="106" s="1"/>
  <c r="O90" i="106" s="1"/>
  <c r="P90" i="106" s="1"/>
  <c r="Q90" i="106" s="1"/>
  <c r="R90" i="106" s="1"/>
  <c r="S90" i="106" s="1"/>
  <c r="T90" i="106" s="1"/>
  <c r="U90" i="106" s="1"/>
  <c r="V90" i="106" s="1"/>
  <c r="W90" i="106" s="1"/>
  <c r="E71" i="43"/>
  <c r="I88" i="106" l="1"/>
  <c r="F43" i="36"/>
  <c r="G17" i="37"/>
  <c r="H20" i="36"/>
  <c r="J88" i="106" l="1"/>
  <c r="J89" i="106" s="1"/>
  <c r="K20" i="36"/>
  <c r="L20" i="36" s="1"/>
  <c r="K88" i="106" l="1"/>
  <c r="L88" i="106" l="1"/>
  <c r="L89" i="106" s="1"/>
  <c r="K89" i="106"/>
  <c r="M88" i="106" l="1"/>
  <c r="M89" i="106" s="1"/>
  <c r="G22" i="37"/>
  <c r="G20" i="37"/>
  <c r="G19" i="37"/>
  <c r="G14" i="37"/>
  <c r="G13" i="37"/>
  <c r="G12" i="37"/>
  <c r="G11" i="37"/>
  <c r="G10" i="37"/>
  <c r="N88" i="106" l="1"/>
  <c r="N89" i="106" s="1"/>
  <c r="F26" i="17"/>
  <c r="F27" i="17"/>
  <c r="F28" i="17"/>
  <c r="F29" i="17"/>
  <c r="F36" i="17"/>
  <c r="F37" i="17"/>
  <c r="F39" i="17"/>
  <c r="F46" i="17"/>
  <c r="F48" i="17"/>
  <c r="F49" i="17"/>
  <c r="J19" i="16"/>
  <c r="O88" i="106" l="1"/>
  <c r="O89" i="106" s="1"/>
  <c r="J18" i="16"/>
  <c r="J17" i="16"/>
  <c r="P88" i="106" l="1"/>
  <c r="P89" i="106" s="1"/>
  <c r="P15" i="36"/>
  <c r="O15" i="36"/>
  <c r="D50" i="17"/>
  <c r="E50" i="17"/>
  <c r="E40" i="17"/>
  <c r="D40" i="17"/>
  <c r="K28" i="4"/>
  <c r="O28" i="4" s="1"/>
  <c r="F50" i="17" l="1"/>
  <c r="N57" i="36" s="1"/>
  <c r="F40" i="17"/>
  <c r="N28" i="36" s="1"/>
  <c r="Q88" i="106"/>
  <c r="Q89" i="106" s="1"/>
  <c r="I87" i="106" l="1"/>
  <c r="I89" i="106" s="1"/>
  <c r="I26" i="106"/>
  <c r="R88" i="106"/>
  <c r="R89" i="106" s="1"/>
  <c r="H24" i="36"/>
  <c r="H23" i="36"/>
  <c r="H22" i="36"/>
  <c r="K22" i="36" s="1"/>
  <c r="H21" i="36"/>
  <c r="K21" i="36" s="1"/>
  <c r="H19" i="36"/>
  <c r="K19" i="36" s="1"/>
  <c r="H18" i="36"/>
  <c r="H17" i="36"/>
  <c r="H16" i="36"/>
  <c r="S88" i="106" l="1"/>
  <c r="S89" i="106" s="1"/>
  <c r="K17" i="36"/>
  <c r="L17" i="36" s="1"/>
  <c r="L26" i="36" s="1"/>
  <c r="I42" i="106" s="1"/>
  <c r="E24" i="21" s="1"/>
  <c r="K16" i="36"/>
  <c r="L16" i="36" s="1"/>
  <c r="K18" i="36"/>
  <c r="L18" i="36" s="1"/>
  <c r="K23" i="36"/>
  <c r="L23" i="36" s="1"/>
  <c r="K24" i="36"/>
  <c r="L24" i="36" s="1"/>
  <c r="L22" i="36"/>
  <c r="L19" i="36"/>
  <c r="L21" i="36"/>
  <c r="G41" i="6"/>
  <c r="K33" i="4"/>
  <c r="O33" i="4" s="1"/>
  <c r="N30" i="16"/>
  <c r="P30" i="16" s="1"/>
  <c r="K48" i="16"/>
  <c r="J48" i="16"/>
  <c r="I48" i="16"/>
  <c r="H48" i="16"/>
  <c r="G48" i="16"/>
  <c r="F48" i="16"/>
  <c r="E48" i="16"/>
  <c r="D48" i="16"/>
  <c r="K47" i="16"/>
  <c r="J47" i="16"/>
  <c r="I47" i="16"/>
  <c r="H47" i="16"/>
  <c r="G47" i="16"/>
  <c r="F47" i="16"/>
  <c r="E47" i="16"/>
  <c r="D47" i="16"/>
  <c r="E36" i="16"/>
  <c r="F36" i="16"/>
  <c r="G36" i="16"/>
  <c r="H36" i="16"/>
  <c r="I36" i="16"/>
  <c r="J36" i="16"/>
  <c r="K36" i="16"/>
  <c r="E37" i="16"/>
  <c r="F37" i="16"/>
  <c r="G37" i="16"/>
  <c r="H37" i="16"/>
  <c r="I37" i="16"/>
  <c r="J37" i="16"/>
  <c r="K37" i="16"/>
  <c r="E38" i="16"/>
  <c r="F38" i="16"/>
  <c r="G38" i="16"/>
  <c r="H38" i="16"/>
  <c r="I38" i="16"/>
  <c r="J38" i="16"/>
  <c r="K38" i="16"/>
  <c r="E39" i="16"/>
  <c r="F39" i="16"/>
  <c r="G39" i="16"/>
  <c r="H39" i="16"/>
  <c r="I39" i="16"/>
  <c r="J39" i="16"/>
  <c r="K39" i="16"/>
  <c r="E40" i="16"/>
  <c r="F40" i="16"/>
  <c r="G40" i="16"/>
  <c r="H40" i="16"/>
  <c r="I40" i="16"/>
  <c r="J40" i="16"/>
  <c r="K40" i="16"/>
  <c r="E41" i="16"/>
  <c r="F41" i="16"/>
  <c r="G41" i="16"/>
  <c r="H41" i="16"/>
  <c r="I41" i="16"/>
  <c r="J41" i="16"/>
  <c r="K41" i="16"/>
  <c r="E42" i="16"/>
  <c r="F42" i="16"/>
  <c r="G42" i="16"/>
  <c r="H42" i="16"/>
  <c r="I42" i="16"/>
  <c r="J42" i="16"/>
  <c r="K42" i="16"/>
  <c r="E43" i="16"/>
  <c r="F43" i="16"/>
  <c r="G43" i="16"/>
  <c r="H43" i="16"/>
  <c r="I43" i="16"/>
  <c r="J43" i="16"/>
  <c r="K43" i="16"/>
  <c r="E44" i="16"/>
  <c r="F44" i="16"/>
  <c r="G44" i="16"/>
  <c r="H44" i="16"/>
  <c r="I44" i="16"/>
  <c r="J44" i="16"/>
  <c r="K44" i="16"/>
  <c r="E45" i="16"/>
  <c r="F45" i="16"/>
  <c r="G45" i="16"/>
  <c r="H45" i="16"/>
  <c r="I45" i="16"/>
  <c r="J45" i="16"/>
  <c r="K45" i="16"/>
  <c r="D45" i="16"/>
  <c r="D37" i="16"/>
  <c r="D38" i="16"/>
  <c r="D39" i="16"/>
  <c r="D40" i="16"/>
  <c r="D41" i="16"/>
  <c r="D42" i="16"/>
  <c r="D43" i="16"/>
  <c r="D44" i="16"/>
  <c r="D36" i="16"/>
  <c r="O26" i="16"/>
  <c r="J26" i="16"/>
  <c r="L26" i="16" s="1"/>
  <c r="N26" i="16"/>
  <c r="L27" i="36" l="1"/>
  <c r="H28" i="36" s="1"/>
  <c r="T88" i="106"/>
  <c r="T89" i="106" s="1"/>
  <c r="J42" i="106"/>
  <c r="K42" i="106" s="1"/>
  <c r="L42" i="106" s="1"/>
  <c r="M42" i="106" s="1"/>
  <c r="N42" i="106" s="1"/>
  <c r="O42" i="106" s="1"/>
  <c r="P42" i="106" s="1"/>
  <c r="Q42" i="106" s="1"/>
  <c r="R42" i="106" s="1"/>
  <c r="S42" i="106" s="1"/>
  <c r="T42" i="106" s="1"/>
  <c r="U42" i="106" s="1"/>
  <c r="V42" i="106" s="1"/>
  <c r="W42" i="106" s="1"/>
  <c r="L36" i="16"/>
  <c r="L25" i="36"/>
  <c r="I41" i="106" s="1"/>
  <c r="E23" i="21" s="1"/>
  <c r="E46" i="16"/>
  <c r="P26" i="16"/>
  <c r="I62" i="106" l="1"/>
  <c r="I79" i="106" s="1"/>
  <c r="U88" i="106"/>
  <c r="U89" i="106" s="1"/>
  <c r="J41" i="106"/>
  <c r="E49" i="16"/>
  <c r="E43" i="3" s="1"/>
  <c r="V88" i="106" l="1"/>
  <c r="V89" i="106" s="1"/>
  <c r="E44" i="21"/>
  <c r="K41" i="106"/>
  <c r="J62" i="106"/>
  <c r="J79" i="106" s="1"/>
  <c r="N34" i="4"/>
  <c r="W88" i="106" l="1"/>
  <c r="W89" i="106" s="1"/>
  <c r="L41" i="106"/>
  <c r="K62" i="106"/>
  <c r="K79" i="106" s="1"/>
  <c r="L62" i="106" l="1"/>
  <c r="L79" i="106" s="1"/>
  <c r="M41" i="106"/>
  <c r="M62" i="106" l="1"/>
  <c r="M79" i="106" s="1"/>
  <c r="N41" i="106"/>
  <c r="O41" i="106" l="1"/>
  <c r="N62" i="106"/>
  <c r="N79" i="106" s="1"/>
  <c r="P41" i="106" l="1"/>
  <c r="O62" i="106"/>
  <c r="O79" i="106" s="1"/>
  <c r="E30" i="17"/>
  <c r="D30" i="17"/>
  <c r="F30" i="17" l="1"/>
  <c r="Q41" i="106"/>
  <c r="P62" i="106"/>
  <c r="P79" i="106" s="1"/>
  <c r="O25" i="16"/>
  <c r="N25" i="16"/>
  <c r="O24" i="16"/>
  <c r="N24" i="16"/>
  <c r="N23" i="16"/>
  <c r="O22" i="16"/>
  <c r="N22" i="16"/>
  <c r="O21" i="16"/>
  <c r="N21" i="16"/>
  <c r="O20" i="16"/>
  <c r="N20" i="16"/>
  <c r="O19" i="16"/>
  <c r="N19" i="16"/>
  <c r="O18" i="16"/>
  <c r="N18" i="16"/>
  <c r="O17" i="16"/>
  <c r="N17" i="16"/>
  <c r="O16" i="16"/>
  <c r="N16" i="16"/>
  <c r="O15" i="16"/>
  <c r="N15" i="16"/>
  <c r="J25" i="16"/>
  <c r="L25" i="16" s="1"/>
  <c r="J24" i="16"/>
  <c r="L24" i="16" s="1"/>
  <c r="J23" i="16"/>
  <c r="J22" i="16"/>
  <c r="J21" i="16"/>
  <c r="L21" i="16" s="1"/>
  <c r="J20" i="16"/>
  <c r="L20" i="16" s="1"/>
  <c r="L19" i="16"/>
  <c r="L18" i="16"/>
  <c r="L17" i="16"/>
  <c r="J16" i="16"/>
  <c r="L16" i="16" s="1"/>
  <c r="J15" i="16"/>
  <c r="J14" i="16"/>
  <c r="L14" i="16" s="1"/>
  <c r="O31" i="16" l="1"/>
  <c r="N31" i="16"/>
  <c r="I23" i="106" s="1"/>
  <c r="I25" i="106"/>
  <c r="J25" i="106" s="1"/>
  <c r="K25" i="106" s="1"/>
  <c r="L25" i="106" s="1"/>
  <c r="M25" i="106" s="1"/>
  <c r="N25" i="106" s="1"/>
  <c r="O25" i="106" s="1"/>
  <c r="P25" i="106" s="1"/>
  <c r="Q25" i="106" s="1"/>
  <c r="R25" i="106" s="1"/>
  <c r="S25" i="106" s="1"/>
  <c r="T25" i="106" s="1"/>
  <c r="U25" i="106" s="1"/>
  <c r="V25" i="106" s="1"/>
  <c r="W25" i="106" s="1"/>
  <c r="R41" i="106"/>
  <c r="Q62" i="106"/>
  <c r="Q79" i="106" s="1"/>
  <c r="L22" i="16"/>
  <c r="L23" i="16"/>
  <c r="L15" i="16"/>
  <c r="P20" i="16"/>
  <c r="P21" i="16"/>
  <c r="P16" i="16"/>
  <c r="P25" i="16"/>
  <c r="P17" i="16"/>
  <c r="P24" i="16"/>
  <c r="P18" i="16"/>
  <c r="P22" i="16"/>
  <c r="P19" i="16"/>
  <c r="P23" i="16"/>
  <c r="P15" i="16"/>
  <c r="H55" i="13"/>
  <c r="H56" i="13" s="1"/>
  <c r="H51" i="13"/>
  <c r="H50" i="13"/>
  <c r="H49" i="13"/>
  <c r="H48" i="13"/>
  <c r="H44" i="13"/>
  <c r="H43" i="13"/>
  <c r="H41" i="13"/>
  <c r="H40" i="13"/>
  <c r="H36" i="13"/>
  <c r="H35" i="13"/>
  <c r="H34" i="13"/>
  <c r="H33" i="13"/>
  <c r="H32" i="13"/>
  <c r="H31" i="13"/>
  <c r="H30" i="13"/>
  <c r="H29" i="13"/>
  <c r="H25" i="13"/>
  <c r="H24" i="13"/>
  <c r="H23" i="13"/>
  <c r="H22" i="13"/>
  <c r="H21" i="13"/>
  <c r="H20" i="13"/>
  <c r="H19" i="13"/>
  <c r="H18" i="13"/>
  <c r="H14" i="13"/>
  <c r="H15" i="13" s="1"/>
  <c r="K27" i="11"/>
  <c r="L46" i="11"/>
  <c r="L62" i="11"/>
  <c r="L77" i="11"/>
  <c r="K77" i="11"/>
  <c r="K62" i="11"/>
  <c r="K46" i="11"/>
  <c r="N33" i="16" l="1"/>
  <c r="L16" i="17"/>
  <c r="P31" i="16"/>
  <c r="J23" i="106"/>
  <c r="J24" i="106"/>
  <c r="K24" i="106" s="1"/>
  <c r="L24" i="106" s="1"/>
  <c r="M24" i="106" s="1"/>
  <c r="N24" i="106" s="1"/>
  <c r="O24" i="106" s="1"/>
  <c r="P24" i="106" s="1"/>
  <c r="Q24" i="106" s="1"/>
  <c r="R24" i="106" s="1"/>
  <c r="S24" i="106" s="1"/>
  <c r="T24" i="106" s="1"/>
  <c r="U24" i="106" s="1"/>
  <c r="V24" i="106" s="1"/>
  <c r="W24" i="106" s="1"/>
  <c r="R62" i="106"/>
  <c r="R79" i="106" s="1"/>
  <c r="S41" i="106"/>
  <c r="L51" i="16"/>
  <c r="H52" i="13"/>
  <c r="H45" i="13"/>
  <c r="H37" i="13"/>
  <c r="H26" i="13"/>
  <c r="G18" i="12"/>
  <c r="G23" i="12" s="1"/>
  <c r="H18" i="12"/>
  <c r="H23" i="12" s="1"/>
  <c r="H25" i="12" s="1"/>
  <c r="BV2" i="99"/>
  <c r="BU2" i="99"/>
  <c r="BK2" i="99"/>
  <c r="BJ2" i="99"/>
  <c r="BG2" i="99"/>
  <c r="BF2" i="99"/>
  <c r="AP2" i="99"/>
  <c r="AO2" i="99"/>
  <c r="AK2" i="99"/>
  <c r="AB2" i="99"/>
  <c r="Y2" i="99"/>
  <c r="U2" i="99"/>
  <c r="M2" i="99"/>
  <c r="I2" i="99"/>
  <c r="H58" i="13" l="1"/>
  <c r="I58" i="13" s="1"/>
  <c r="I60" i="13" s="1"/>
  <c r="I30" i="106"/>
  <c r="I32" i="106" s="1"/>
  <c r="J30" i="106"/>
  <c r="K23" i="106"/>
  <c r="S62" i="106"/>
  <c r="S79" i="106" s="1"/>
  <c r="T41" i="106"/>
  <c r="AJ2" i="99"/>
  <c r="Q2" i="99"/>
  <c r="G25" i="12"/>
  <c r="G26" i="12"/>
  <c r="H28" i="12"/>
  <c r="H30" i="12" s="1"/>
  <c r="H32" i="12" s="1"/>
  <c r="S2" i="99"/>
  <c r="K2" i="99"/>
  <c r="AE2" i="99"/>
  <c r="AN2" i="99"/>
  <c r="BI2" i="99"/>
  <c r="BT2" i="99"/>
  <c r="H2" i="99"/>
  <c r="L2" i="99"/>
  <c r="P2" i="99"/>
  <c r="T2" i="99"/>
  <c r="X2" i="99"/>
  <c r="AF2" i="99"/>
  <c r="AT2" i="99"/>
  <c r="AX2" i="99"/>
  <c r="BB2" i="99"/>
  <c r="BO2" i="99"/>
  <c r="O2" i="99"/>
  <c r="AA2" i="99"/>
  <c r="AI2" i="99"/>
  <c r="AW2" i="99"/>
  <c r="BE2" i="99"/>
  <c r="BM2" i="99"/>
  <c r="AC2" i="99"/>
  <c r="AG2" i="99"/>
  <c r="AU2" i="99"/>
  <c r="AY2" i="99"/>
  <c r="BC2" i="99"/>
  <c r="BX2" i="99"/>
  <c r="J2" i="99"/>
  <c r="N2" i="99"/>
  <c r="R2" i="99"/>
  <c r="V2" i="99"/>
  <c r="Z2" i="99"/>
  <c r="AD2" i="99"/>
  <c r="AH2" i="99"/>
  <c r="AQ2" i="99"/>
  <c r="AV2" i="99"/>
  <c r="AZ2" i="99"/>
  <c r="BH2" i="99"/>
  <c r="BL2" i="99"/>
  <c r="BS2" i="99"/>
  <c r="BW2" i="99"/>
  <c r="E25" i="7"/>
  <c r="F24" i="7"/>
  <c r="F23" i="7"/>
  <c r="F22" i="7"/>
  <c r="F21" i="7"/>
  <c r="F20" i="7"/>
  <c r="F12" i="7"/>
  <c r="F11" i="7"/>
  <c r="F10" i="7"/>
  <c r="F9" i="7"/>
  <c r="J34" i="4"/>
  <c r="I34" i="4"/>
  <c r="H34" i="4"/>
  <c r="G34" i="4"/>
  <c r="F34" i="4"/>
  <c r="E34" i="4"/>
  <c r="K32" i="4"/>
  <c r="O32" i="4" s="1"/>
  <c r="K31" i="4"/>
  <c r="O31" i="4" s="1"/>
  <c r="K30" i="4"/>
  <c r="O30" i="4" s="1"/>
  <c r="K29" i="4"/>
  <c r="O29" i="4" s="1"/>
  <c r="K27" i="4"/>
  <c r="K26" i="4"/>
  <c r="O26" i="4" s="1"/>
  <c r="K25" i="4"/>
  <c r="O25" i="4" s="1"/>
  <c r="K24" i="4"/>
  <c r="O24" i="4" s="1"/>
  <c r="K23" i="4"/>
  <c r="O23" i="4" s="1"/>
  <c r="K22" i="4"/>
  <c r="O22" i="4" s="1"/>
  <c r="K21" i="4"/>
  <c r="O21" i="4" s="1"/>
  <c r="K20" i="4"/>
  <c r="O20" i="4" s="1"/>
  <c r="O39" i="3"/>
  <c r="N39" i="3"/>
  <c r="M39" i="3"/>
  <c r="R23" i="4" l="1"/>
  <c r="S29" i="16"/>
  <c r="R20" i="4"/>
  <c r="E42" i="6"/>
  <c r="S37" i="16"/>
  <c r="R26" i="4"/>
  <c r="H49" i="12"/>
  <c r="H51" i="12" s="1"/>
  <c r="G107" i="104"/>
  <c r="G108" i="104"/>
  <c r="I34" i="106"/>
  <c r="I36" i="106" s="1"/>
  <c r="I81" i="106" s="1"/>
  <c r="I95" i="106" s="1"/>
  <c r="K30" i="106"/>
  <c r="L23" i="106"/>
  <c r="J32" i="106"/>
  <c r="J34" i="106"/>
  <c r="T62" i="106"/>
  <c r="T79" i="106" s="1"/>
  <c r="U41" i="106"/>
  <c r="P39" i="3"/>
  <c r="N40" i="3" s="1"/>
  <c r="W2" i="99"/>
  <c r="J68" i="11"/>
  <c r="BD2" i="99"/>
  <c r="BA2" i="99"/>
  <c r="T2" i="100"/>
  <c r="G28" i="12"/>
  <c r="G30" i="12" s="1"/>
  <c r="G32" i="12" s="1"/>
  <c r="H34" i="12" s="1"/>
  <c r="O27" i="4"/>
  <c r="O34" i="4" s="1"/>
  <c r="F25" i="7"/>
  <c r="J105" i="104" s="1"/>
  <c r="K34" i="4"/>
  <c r="J77" i="11"/>
  <c r="J94" i="11"/>
  <c r="J62" i="11"/>
  <c r="J46" i="11"/>
  <c r="J88" i="11"/>
  <c r="G56" i="1"/>
  <c r="H56" i="1" s="1"/>
  <c r="D2" i="99"/>
  <c r="F2" i="99"/>
  <c r="J116" i="104" l="1"/>
  <c r="H71" i="106"/>
  <c r="H59" i="106"/>
  <c r="H55" i="106"/>
  <c r="H51" i="106"/>
  <c r="H47" i="106"/>
  <c r="H43" i="106"/>
  <c r="H57" i="106"/>
  <c r="H49" i="106"/>
  <c r="H74" i="106"/>
  <c r="H46" i="106"/>
  <c r="H70" i="106"/>
  <c r="H58" i="106"/>
  <c r="H54" i="106"/>
  <c r="H50" i="106"/>
  <c r="H53" i="106"/>
  <c r="H45" i="106"/>
  <c r="H75" i="106"/>
  <c r="H61" i="106"/>
  <c r="H60" i="106"/>
  <c r="H56" i="106"/>
  <c r="H52" i="106"/>
  <c r="H48" i="106"/>
  <c r="H44" i="106"/>
  <c r="H90" i="106"/>
  <c r="H88" i="106"/>
  <c r="H42" i="106"/>
  <c r="H41" i="106"/>
  <c r="H62" i="106"/>
  <c r="J36" i="106"/>
  <c r="M23" i="106"/>
  <c r="L30" i="106"/>
  <c r="K34" i="106"/>
  <c r="K32" i="106"/>
  <c r="U62" i="106"/>
  <c r="U79" i="106" s="1"/>
  <c r="V41" i="106"/>
  <c r="G2" i="99"/>
  <c r="B2" i="99"/>
  <c r="E2" i="99"/>
  <c r="C2" i="99"/>
  <c r="AK51" i="108" l="1"/>
  <c r="I81" i="104"/>
  <c r="I72" i="104"/>
  <c r="I114" i="104"/>
  <c r="I130" i="104"/>
  <c r="I112" i="104"/>
  <c r="I113" i="104"/>
  <c r="J81" i="106"/>
  <c r="J95" i="106" s="1"/>
  <c r="K36" i="106"/>
  <c r="L34" i="106"/>
  <c r="L32" i="106"/>
  <c r="M30" i="106"/>
  <c r="N23" i="106"/>
  <c r="W41" i="106"/>
  <c r="W62" i="106" s="1"/>
  <c r="W79" i="106" s="1"/>
  <c r="V62" i="106"/>
  <c r="V79" i="106" s="1"/>
  <c r="J27" i="11"/>
  <c r="J128" i="11" s="1"/>
  <c r="J113" i="106" l="1"/>
  <c r="J102" i="106"/>
  <c r="I116" i="104"/>
  <c r="I92" i="104"/>
  <c r="I55" i="104"/>
  <c r="I45" i="104"/>
  <c r="I128" i="104"/>
  <c r="I40" i="104"/>
  <c r="I63" i="104"/>
  <c r="I83" i="104"/>
  <c r="I33" i="104"/>
  <c r="I109" i="104"/>
  <c r="I37" i="104"/>
  <c r="I59" i="104"/>
  <c r="I65" i="104"/>
  <c r="I74" i="104"/>
  <c r="I97" i="104"/>
  <c r="I77" i="104"/>
  <c r="I64" i="104"/>
  <c r="I58" i="104"/>
  <c r="I125" i="104"/>
  <c r="I38" i="104"/>
  <c r="I99" i="104"/>
  <c r="I132" i="104"/>
  <c r="I129" i="104"/>
  <c r="I67" i="104"/>
  <c r="I42" i="104"/>
  <c r="I88" i="104"/>
  <c r="I80" i="104"/>
  <c r="I106" i="104"/>
  <c r="I107" i="104"/>
  <c r="I39" i="104"/>
  <c r="I30" i="104"/>
  <c r="I61" i="104"/>
  <c r="I36" i="104"/>
  <c r="I32" i="104"/>
  <c r="I66" i="104"/>
  <c r="I73" i="104"/>
  <c r="I68" i="104"/>
  <c r="I111" i="104"/>
  <c r="I46" i="104"/>
  <c r="I48" i="104"/>
  <c r="I108" i="104"/>
  <c r="I78" i="104"/>
  <c r="I91" i="104"/>
  <c r="I126" i="104"/>
  <c r="I79" i="104"/>
  <c r="I104" i="104"/>
  <c r="I131" i="104"/>
  <c r="I93" i="104"/>
  <c r="I103" i="104"/>
  <c r="I50" i="104"/>
  <c r="I98" i="104"/>
  <c r="I27" i="104"/>
  <c r="I90" i="104"/>
  <c r="I43" i="104"/>
  <c r="I44" i="104"/>
  <c r="I115" i="104"/>
  <c r="I87" i="104"/>
  <c r="I60" i="104"/>
  <c r="I100" i="104"/>
  <c r="I94" i="104"/>
  <c r="I62" i="104"/>
  <c r="I29" i="104"/>
  <c r="I49" i="104"/>
  <c r="I51" i="104"/>
  <c r="I52" i="104"/>
  <c r="I127" i="104"/>
  <c r="I47" i="104"/>
  <c r="I31" i="104"/>
  <c r="I56" i="104"/>
  <c r="I41" i="104"/>
  <c r="I82" i="104"/>
  <c r="I110" i="104"/>
  <c r="I57" i="104"/>
  <c r="I86" i="104"/>
  <c r="I124" i="104"/>
  <c r="I71" i="104"/>
  <c r="I89" i="104"/>
  <c r="I28" i="104"/>
  <c r="I105" i="104"/>
  <c r="K81" i="106"/>
  <c r="K95" i="106" s="1"/>
  <c r="O23" i="106"/>
  <c r="N30" i="106"/>
  <c r="M32" i="106"/>
  <c r="M34" i="106"/>
  <c r="L36" i="106"/>
  <c r="H39" i="12"/>
  <c r="K113" i="106" l="1"/>
  <c r="K102" i="106"/>
  <c r="L81" i="106"/>
  <c r="L95" i="106" s="1"/>
  <c r="M36" i="106"/>
  <c r="N32" i="106"/>
  <c r="N34" i="106"/>
  <c r="P23" i="106"/>
  <c r="O30" i="106"/>
  <c r="H41" i="12"/>
  <c r="R2" i="100"/>
  <c r="L113" i="106" l="1"/>
  <c r="L102" i="106"/>
  <c r="M81" i="106"/>
  <c r="M95" i="106" s="1"/>
  <c r="P30" i="106"/>
  <c r="Q23" i="106"/>
  <c r="N36" i="106"/>
  <c r="O34" i="106"/>
  <c r="O32" i="106"/>
  <c r="H44" i="12"/>
  <c r="S2" i="100"/>
  <c r="M113" i="106" l="1"/>
  <c r="M102" i="106"/>
  <c r="N81" i="106"/>
  <c r="N95" i="106" s="1"/>
  <c r="O36" i="106"/>
  <c r="Q30" i="106"/>
  <c r="R23" i="106"/>
  <c r="P32" i="106"/>
  <c r="P34" i="106"/>
  <c r="N113" i="106" l="1"/>
  <c r="N102" i="106"/>
  <c r="O81" i="106"/>
  <c r="O95" i="106" s="1"/>
  <c r="S23" i="106"/>
  <c r="R30" i="106"/>
  <c r="Q32" i="106"/>
  <c r="Q34" i="106"/>
  <c r="P36" i="106"/>
  <c r="O113" i="106" l="1"/>
  <c r="O102" i="106"/>
  <c r="P81" i="106"/>
  <c r="P95" i="106" s="1"/>
  <c r="Q36" i="106"/>
  <c r="R34" i="106"/>
  <c r="R32" i="106"/>
  <c r="S30" i="106"/>
  <c r="T23" i="106"/>
  <c r="P113" i="106" l="1"/>
  <c r="P102" i="106"/>
  <c r="Q81" i="106"/>
  <c r="Q95" i="106" s="1"/>
  <c r="R36" i="106"/>
  <c r="U23" i="106"/>
  <c r="T30" i="106"/>
  <c r="S32" i="106"/>
  <c r="S34" i="106"/>
  <c r="Q113" i="106" l="1"/>
  <c r="Q102" i="106"/>
  <c r="R81" i="106"/>
  <c r="R95" i="106" s="1"/>
  <c r="S36" i="106"/>
  <c r="T34" i="106"/>
  <c r="T32" i="106"/>
  <c r="U30" i="106"/>
  <c r="V23" i="106"/>
  <c r="R102" i="106" l="1"/>
  <c r="R113" i="106"/>
  <c r="T36" i="106"/>
  <c r="T81" i="106" s="1"/>
  <c r="T95" i="106" s="1"/>
  <c r="S81" i="106"/>
  <c r="S95" i="106" s="1"/>
  <c r="U34" i="106"/>
  <c r="U32" i="106"/>
  <c r="W23" i="106"/>
  <c r="W30" i="106" s="1"/>
  <c r="V30" i="106"/>
  <c r="S113" i="106" l="1"/>
  <c r="S102" i="106"/>
  <c r="T113" i="106"/>
  <c r="T102" i="106"/>
  <c r="U36" i="106"/>
  <c r="V34" i="106"/>
  <c r="V32" i="106"/>
  <c r="W34" i="106"/>
  <c r="W32" i="106"/>
  <c r="G46" i="16"/>
  <c r="L37" i="16"/>
  <c r="L43" i="16"/>
  <c r="U81" i="106" l="1"/>
  <c r="U95" i="106" s="1"/>
  <c r="W36" i="106"/>
  <c r="V36" i="106"/>
  <c r="G49" i="16"/>
  <c r="G43" i="3" s="1"/>
  <c r="L48" i="16"/>
  <c r="L44" i="16"/>
  <c r="L41" i="16"/>
  <c r="J46" i="16"/>
  <c r="D46" i="16"/>
  <c r="L38" i="16"/>
  <c r="L40" i="16"/>
  <c r="L47" i="16"/>
  <c r="L45" i="16"/>
  <c r="L42" i="16"/>
  <c r="L39" i="16"/>
  <c r="F46" i="16"/>
  <c r="I46" i="16"/>
  <c r="H46" i="16"/>
  <c r="K46" i="16"/>
  <c r="U113" i="106" l="1"/>
  <c r="U102" i="106"/>
  <c r="V81" i="106"/>
  <c r="V95" i="106" s="1"/>
  <c r="W81" i="106"/>
  <c r="K49" i="16"/>
  <c r="K43" i="3" s="1"/>
  <c r="I49" i="16"/>
  <c r="I43" i="3" s="1"/>
  <c r="F49" i="16"/>
  <c r="F43" i="3" s="1"/>
  <c r="J49" i="16"/>
  <c r="J43" i="3" s="1"/>
  <c r="D49" i="16"/>
  <c r="D43" i="3" s="1"/>
  <c r="L46" i="16"/>
  <c r="S16" i="16" s="1"/>
  <c r="H53" i="12"/>
  <c r="H55" i="12" s="1"/>
  <c r="F55" i="12" s="1"/>
  <c r="H49" i="16"/>
  <c r="H43" i="3" s="1"/>
  <c r="W95" i="106" l="1"/>
  <c r="V102" i="106"/>
  <c r="V113" i="106"/>
  <c r="L43" i="3"/>
  <c r="E37" i="49"/>
  <c r="F39" i="49" s="1"/>
  <c r="L49" i="16"/>
  <c r="D40" i="3" l="1"/>
  <c r="N49" i="16"/>
  <c r="W113" i="106"/>
  <c r="W102" i="106"/>
  <c r="L135" i="104"/>
  <c r="G39" i="49"/>
  <c r="F51" i="49"/>
  <c r="AK38" i="108" l="1"/>
  <c r="G51" i="49"/>
</calcChain>
</file>

<file path=xl/comments1.xml><?xml version="1.0" encoding="utf-8"?>
<comments xmlns="http://schemas.openxmlformats.org/spreadsheetml/2006/main">
  <authors>
    <author>Harrington, Sean (COM)</author>
  </authors>
  <commentList>
    <comment ref="B20" authorId="0" shapeId="0">
      <text>
        <r>
          <rPr>
            <b/>
            <sz val="9"/>
            <color indexed="81"/>
            <rFont val="Tahoma"/>
            <family val="2"/>
          </rPr>
          <t>Harrington, Sean (COM):</t>
        </r>
        <r>
          <rPr>
            <sz val="9"/>
            <color indexed="81"/>
            <rFont val="Tahoma"/>
            <family val="2"/>
          </rPr>
          <t xml:space="preserve">
updated from "Substance Abuse" 2020.12.15 per request by Health Care Authority</t>
        </r>
      </text>
    </comment>
  </commentList>
</comments>
</file>

<file path=xl/comments2.xml><?xml version="1.0" encoding="utf-8"?>
<comments xmlns="http://schemas.openxmlformats.org/spreadsheetml/2006/main">
  <authors>
    <author>Harrington, Sean (COM)</author>
  </authors>
  <commentList>
    <comment ref="P26" authorId="0" shapeId="0">
      <text>
        <r>
          <rPr>
            <b/>
            <sz val="9"/>
            <color indexed="81"/>
            <rFont val="Tahoma"/>
            <family val="2"/>
          </rPr>
          <t>Commerce</t>
        </r>
        <r>
          <rPr>
            <sz val="9"/>
            <color indexed="81"/>
            <rFont val="Tahoma"/>
            <family val="2"/>
          </rPr>
          <t xml:space="preserve">
(e.g. deferred, cash flow only)</t>
        </r>
      </text>
    </comment>
    <comment ref="P43" authorId="0" shapeId="0">
      <text>
        <r>
          <rPr>
            <b/>
            <sz val="9"/>
            <color indexed="81"/>
            <rFont val="Tahoma"/>
            <family val="2"/>
          </rPr>
          <t xml:space="preserve">Commerce
</t>
        </r>
        <r>
          <rPr>
            <sz val="9"/>
            <color indexed="81"/>
            <rFont val="Tahoma"/>
            <family val="2"/>
          </rPr>
          <t>(e.g. deferred, cash flow only)</t>
        </r>
      </text>
    </comment>
  </commentList>
</comments>
</file>

<file path=xl/comments3.xml><?xml version="1.0" encoding="utf-8"?>
<comments xmlns="http://schemas.openxmlformats.org/spreadsheetml/2006/main">
  <authors>
    <author>Harrington, Sean (COM)</author>
  </authors>
  <commentList>
    <comment ref="F13" authorId="0" shapeId="0">
      <text>
        <r>
          <rPr>
            <b/>
            <sz val="9"/>
            <color indexed="81"/>
            <rFont val="Tahoma"/>
            <family val="2"/>
          </rPr>
          <t>ADA Note:</t>
        </r>
        <r>
          <rPr>
            <sz val="9"/>
            <color indexed="81"/>
            <rFont val="Tahoma"/>
            <family val="2"/>
          </rPr>
          <t xml:space="preserve">
All publicly funded projects must include at least 5% (Rounded up) Physical Disability and 2% (Rounded up) Sensory Disability units, regardless of whether Federal funding is included</t>
        </r>
      </text>
    </comment>
    <comment ref="I13" authorId="0" shapeId="0">
      <text>
        <r>
          <rPr>
            <b/>
            <sz val="9"/>
            <color indexed="81"/>
            <rFont val="Tahoma"/>
            <family val="2"/>
          </rPr>
          <t>UA Note:</t>
        </r>
        <r>
          <rPr>
            <sz val="9"/>
            <color indexed="81"/>
            <rFont val="Tahoma"/>
            <family val="2"/>
          </rPr>
          <t xml:space="preserve">
Per </t>
        </r>
        <r>
          <rPr>
            <b/>
            <sz val="9"/>
            <color indexed="81"/>
            <rFont val="Tahoma"/>
            <family val="2"/>
          </rPr>
          <t>24 CFR § 982.604(b)</t>
        </r>
        <r>
          <rPr>
            <sz val="9"/>
            <color indexed="81"/>
            <rFont val="Tahoma"/>
            <family val="2"/>
          </rPr>
          <t>, the utility allowance for an SRO is 75% of the zero-bedroom (i.e., Studio) allowance</t>
        </r>
      </text>
    </comment>
    <comment ref="K13" authorId="0" shapeId="0">
      <text>
        <r>
          <rPr>
            <b/>
            <sz val="9"/>
            <color indexed="81"/>
            <rFont val="Tahoma"/>
            <family val="2"/>
          </rPr>
          <t xml:space="preserve">Subsidy Note:
</t>
        </r>
        <r>
          <rPr>
            <sz val="9"/>
            <color indexed="81"/>
            <rFont val="Tahoma"/>
            <family val="2"/>
          </rPr>
          <t xml:space="preserve">Per </t>
        </r>
        <r>
          <rPr>
            <b/>
            <sz val="9"/>
            <color indexed="81"/>
            <rFont val="Tahoma"/>
            <family val="2"/>
          </rPr>
          <t>24 CFR § 982.604(a)</t>
        </r>
        <r>
          <rPr>
            <sz val="9"/>
            <color indexed="81"/>
            <rFont val="Tahoma"/>
            <family val="2"/>
          </rPr>
          <t>, the payment standard for an SRO is 75% of the zero-bedroom (i.e., Studio) payment standard</t>
        </r>
      </text>
    </comment>
    <comment ref="M13" authorId="0" shapeId="0">
      <text>
        <r>
          <rPr>
            <b/>
            <sz val="9"/>
            <color indexed="81"/>
            <rFont val="Tahoma"/>
            <family val="2"/>
          </rPr>
          <t>Maximum Rent:</t>
        </r>
        <r>
          <rPr>
            <sz val="9"/>
            <color indexed="81"/>
            <rFont val="Tahoma"/>
            <family val="2"/>
          </rPr>
          <t xml:space="preserve">
This column is provided to allow comparison to the limits understood to be applicable for supported units. Values entered here are not included in subsequent calculations</t>
        </r>
      </text>
    </comment>
  </commentList>
</comments>
</file>

<file path=xl/comments4.xml><?xml version="1.0" encoding="utf-8"?>
<comments xmlns="http://schemas.openxmlformats.org/spreadsheetml/2006/main">
  <authors>
    <author>Harrington, Sean (COM)</author>
  </authors>
  <commentList>
    <comment ref="F46" authorId="0" shapeId="0">
      <text>
        <r>
          <rPr>
            <b/>
            <sz val="9"/>
            <color indexed="81"/>
            <rFont val="Tahoma"/>
            <family val="2"/>
          </rPr>
          <t>Client Assistance Costs:</t>
        </r>
        <r>
          <rPr>
            <sz val="9"/>
            <color indexed="81"/>
            <rFont val="Tahoma"/>
            <family val="2"/>
          </rPr>
          <t xml:space="preserve">
Client Assistance costs should be used for one-time expenses. Costs may include: background checks, security deposits, moving costs, costs for apartment set-up (furniture bedding, dishes, etc.), and utility assistance. This figure should represent an annual estimate.
</t>
        </r>
      </text>
    </comment>
    <comment ref="F48" authorId="0" shapeId="0">
      <text>
        <r>
          <rPr>
            <b/>
            <sz val="9"/>
            <color indexed="81"/>
            <rFont val="Tahoma"/>
            <family val="2"/>
          </rPr>
          <t>Equipment:</t>
        </r>
        <r>
          <rPr>
            <sz val="9"/>
            <color indexed="81"/>
            <rFont val="Tahoma"/>
            <family val="2"/>
          </rPr>
          <t xml:space="preserve">
</t>
        </r>
        <r>
          <rPr>
            <b/>
            <sz val="9"/>
            <color indexed="81"/>
            <rFont val="Tahoma"/>
            <family val="2"/>
          </rPr>
          <t>Projects in King County Only</t>
        </r>
        <r>
          <rPr>
            <sz val="9"/>
            <color indexed="81"/>
            <rFont val="Tahoma"/>
            <family val="2"/>
          </rPr>
          <t>: Equipment is allowed as a one-time expense in the first year of the budget</t>
        </r>
      </text>
    </comment>
    <comment ref="F55" authorId="0" shapeId="0">
      <text>
        <r>
          <rPr>
            <b/>
            <sz val="9"/>
            <color indexed="81"/>
            <rFont val="Tahoma"/>
            <family val="2"/>
          </rPr>
          <t>Project Administrative Costs:</t>
        </r>
        <r>
          <rPr>
            <sz val="9"/>
            <color indexed="81"/>
            <rFont val="Tahoma"/>
            <family val="2"/>
          </rPr>
          <t xml:space="preserve">
Administrative costs are capped.  Please consult with your funders to confirm the limits.</t>
        </r>
      </text>
    </comment>
  </commentList>
</comments>
</file>

<file path=xl/comments5.xml><?xml version="1.0" encoding="utf-8"?>
<comments xmlns="http://schemas.openxmlformats.org/spreadsheetml/2006/main">
  <authors>
    <author>Harrington, Sean (COM)</author>
  </authors>
  <commentList>
    <comment ref="E18" authorId="0" shapeId="0">
      <text>
        <r>
          <rPr>
            <b/>
            <sz val="9"/>
            <color indexed="81"/>
            <rFont val="Tahoma"/>
            <family val="2"/>
          </rPr>
          <t>Activity Type Abbreviations:</t>
        </r>
        <r>
          <rPr>
            <sz val="9"/>
            <color indexed="81"/>
            <rFont val="Tahoma"/>
            <family val="2"/>
          </rPr>
          <t xml:space="preserve">
NC = New Construction
R = Rehab
A = Acquisition</t>
        </r>
      </text>
    </comment>
    <comment ref="D30" authorId="0" shapeId="0">
      <text>
        <r>
          <rPr>
            <b/>
            <sz val="9"/>
            <color indexed="81"/>
            <rFont val="Tahoma"/>
            <family val="2"/>
          </rPr>
          <t>Project Type Abbreviations:</t>
        </r>
        <r>
          <rPr>
            <sz val="9"/>
            <color indexed="81"/>
            <rFont val="Tahoma"/>
            <family val="2"/>
          </rPr>
          <t xml:space="preserve">
MF = Multifamily (Rental)
SF = Single Family (Homeownership)</t>
        </r>
      </text>
    </comment>
    <comment ref="E30" authorId="0" shapeId="0">
      <text>
        <r>
          <rPr>
            <b/>
            <sz val="9"/>
            <color indexed="81"/>
            <rFont val="Tahoma"/>
            <family val="2"/>
          </rPr>
          <t>Activity Type Abbreviations:</t>
        </r>
        <r>
          <rPr>
            <sz val="9"/>
            <color indexed="81"/>
            <rFont val="Tahoma"/>
            <family val="2"/>
          </rPr>
          <t xml:space="preserve">
NC = New Construction
R = Rehab
A = Acquisition Only</t>
        </r>
      </text>
    </comment>
  </commentList>
</comments>
</file>

<file path=xl/comments6.xml><?xml version="1.0" encoding="utf-8"?>
<comments xmlns="http://schemas.openxmlformats.org/spreadsheetml/2006/main">
  <authors>
    <author>Harrington, Sean (COM)</author>
  </authors>
  <commentList>
    <comment ref="D22" authorId="0" shapeId="0">
      <text>
        <r>
          <rPr>
            <b/>
            <sz val="9"/>
            <color indexed="81"/>
            <rFont val="Tahoma"/>
            <family val="2"/>
          </rPr>
          <t>Project Type Abbreviations:</t>
        </r>
        <r>
          <rPr>
            <sz val="9"/>
            <color indexed="81"/>
            <rFont val="Tahoma"/>
            <family val="2"/>
          </rPr>
          <t xml:space="preserve">
MF = Multifamily (Rental)
SF = Single Family (Homeownership)</t>
        </r>
      </text>
    </comment>
    <comment ref="E22" authorId="0" shapeId="0">
      <text>
        <r>
          <rPr>
            <b/>
            <sz val="9"/>
            <color indexed="81"/>
            <rFont val="Tahoma"/>
            <family val="2"/>
          </rPr>
          <t>Activity Type Abbreviations:</t>
        </r>
        <r>
          <rPr>
            <sz val="9"/>
            <color indexed="81"/>
            <rFont val="Tahoma"/>
            <family val="2"/>
          </rPr>
          <t xml:space="preserve">
NC = New Construction
R = Rehab
A = Acquisition Only</t>
        </r>
      </text>
    </comment>
    <comment ref="D34" authorId="0" shapeId="0">
      <text>
        <r>
          <rPr>
            <b/>
            <sz val="9"/>
            <color indexed="81"/>
            <rFont val="Tahoma"/>
            <family val="2"/>
          </rPr>
          <t>Project Type Abbreviations:</t>
        </r>
        <r>
          <rPr>
            <sz val="9"/>
            <color indexed="81"/>
            <rFont val="Tahoma"/>
            <family val="2"/>
          </rPr>
          <t xml:space="preserve">
MF = Multifamily (Rental)
SF = Single Family (Homeownership)</t>
        </r>
      </text>
    </comment>
    <comment ref="E34" authorId="0" shapeId="0">
      <text>
        <r>
          <rPr>
            <b/>
            <sz val="9"/>
            <color indexed="81"/>
            <rFont val="Tahoma"/>
            <family val="2"/>
          </rPr>
          <t>Activity Type Abbreviations:</t>
        </r>
        <r>
          <rPr>
            <sz val="9"/>
            <color indexed="81"/>
            <rFont val="Tahoma"/>
            <family val="2"/>
          </rPr>
          <t xml:space="preserve">
NC = New Construction
R = Rehab
A = Acquisition Only</t>
        </r>
      </text>
    </comment>
  </commentList>
</comments>
</file>

<file path=xl/comments7.xml><?xml version="1.0" encoding="utf-8"?>
<comments xmlns="http://schemas.openxmlformats.org/spreadsheetml/2006/main">
  <authors>
    <author>Harrington, Sean (COM)</author>
  </authors>
  <commentList>
    <comment ref="H14" authorId="0" shapeId="0">
      <text>
        <r>
          <rPr>
            <b/>
            <sz val="9"/>
            <color indexed="81"/>
            <rFont val="Tahoma"/>
            <family val="2"/>
          </rPr>
          <t xml:space="preserve">End Date (Property Management):
</t>
        </r>
        <r>
          <rPr>
            <sz val="9"/>
            <color indexed="81"/>
            <rFont val="Tahoma"/>
            <family val="2"/>
          </rPr>
          <t xml:space="preserve">List "Current" if still managing this property
</t>
        </r>
      </text>
    </comment>
    <comment ref="I14" authorId="0" shapeId="0">
      <text>
        <r>
          <rPr>
            <b/>
            <sz val="9"/>
            <color indexed="81"/>
            <rFont val="Tahoma"/>
            <family val="2"/>
          </rPr>
          <t>Type of Financing:</t>
        </r>
        <r>
          <rPr>
            <sz val="9"/>
            <color indexed="81"/>
            <rFont val="Tahoma"/>
            <family val="2"/>
          </rPr>
          <t xml:space="preserve">
HUD, HTF, LIHTC, etc.</t>
        </r>
      </text>
    </comment>
  </commentList>
</comments>
</file>

<file path=xl/sharedStrings.xml><?xml version="1.0" encoding="utf-8"?>
<sst xmlns="http://schemas.openxmlformats.org/spreadsheetml/2006/main" count="1911" uniqueCount="1073">
  <si>
    <t>Project Name:</t>
  </si>
  <si>
    <t>Project Sponsor:</t>
  </si>
  <si>
    <t>Sponsor Organization:</t>
  </si>
  <si>
    <t>Project Contact Person:</t>
  </si>
  <si>
    <t>Phone:</t>
  </si>
  <si>
    <t>Email:</t>
  </si>
  <si>
    <t>Development Consultant (if applicable):</t>
  </si>
  <si>
    <t>Firm:</t>
  </si>
  <si>
    <t>Consultant Name:</t>
  </si>
  <si>
    <t>Will the Development Consultant serve as the primary contact for the project?</t>
  </si>
  <si>
    <t>Name of Ownership Entity:</t>
  </si>
  <si>
    <t>Project Location</t>
  </si>
  <si>
    <t>Primary Street Address:</t>
  </si>
  <si>
    <t>City:</t>
  </si>
  <si>
    <t>County:</t>
  </si>
  <si>
    <t>Zip:</t>
  </si>
  <si>
    <t>Legislative District:</t>
  </si>
  <si>
    <t>Congressional District:</t>
  </si>
  <si>
    <t>Census Tract:</t>
  </si>
  <si>
    <t>Latitude:</t>
  </si>
  <si>
    <t>Longitude:</t>
  </si>
  <si>
    <t>Tax Parcel ID#</t>
  </si>
  <si>
    <t>Acquisition</t>
  </si>
  <si>
    <t>HUD/USDA Preservation</t>
  </si>
  <si>
    <t xml:space="preserve">Mixed Use </t>
  </si>
  <si>
    <t>Rehab</t>
  </si>
  <si>
    <t>Expiring Tax Credit Property</t>
  </si>
  <si>
    <t xml:space="preserve">Other </t>
  </si>
  <si>
    <t>New Construction</t>
  </si>
  <si>
    <t>Demolition/Redevelopment</t>
  </si>
  <si>
    <t>Adaptive Reuse</t>
  </si>
  <si>
    <t>Mobile Home Park Preservation</t>
  </si>
  <si>
    <t>If Mixed Use or Other, please explain:</t>
  </si>
  <si>
    <t>Total Sites in project</t>
  </si>
  <si>
    <t/>
  </si>
  <si>
    <t>Total Units in Project</t>
  </si>
  <si>
    <t>AMI 
Targets</t>
  </si>
  <si>
    <t>Beds</t>
  </si>
  <si>
    <t>SRO</t>
  </si>
  <si>
    <t>Studio</t>
  </si>
  <si>
    <t>Total Units</t>
  </si>
  <si>
    <t>Total Low-Income Units</t>
  </si>
  <si>
    <t>TOTAL UNITS</t>
  </si>
  <si>
    <t>Form 2A: Building Information</t>
  </si>
  <si>
    <t>Building Type</t>
  </si>
  <si>
    <t>Building Activity</t>
  </si>
  <si>
    <t>Year building received original Certificate of Occupancy</t>
  </si>
  <si>
    <t>Low-Income Units</t>
  </si>
  <si>
    <t>Market Rate Units</t>
  </si>
  <si>
    <t>Common Area Units</t>
  </si>
  <si>
    <t>Form 2B: Square Footage Details</t>
  </si>
  <si>
    <t>RESIDENTIAL</t>
  </si>
  <si>
    <t>NON-RESIDENTIAL</t>
  </si>
  <si>
    <t>TOTAL</t>
  </si>
  <si>
    <t># of Floors</t>
  </si>
  <si>
    <t># of floors</t>
  </si>
  <si>
    <t>Gross Square Footage</t>
  </si>
  <si>
    <t>Total Gross Square Footage</t>
  </si>
  <si>
    <t xml:space="preserve">Building # </t>
  </si>
  <si>
    <t xml:space="preserve"> Low-Income Units</t>
  </si>
  <si>
    <t>Common Area/ Manager Units</t>
  </si>
  <si>
    <t>Common Area for Residential Services</t>
  </si>
  <si>
    <t>Other Common Area</t>
  </si>
  <si>
    <t>Structured Residential Parking</t>
  </si>
  <si>
    <t>Total Residential Gross Square Footage</t>
  </si>
  <si>
    <t>Total:</t>
  </si>
  <si>
    <t>Form 3: Populations to be Served</t>
  </si>
  <si>
    <t>Population Type</t>
  </si>
  <si>
    <t>Homeless at Entry?</t>
  </si>
  <si>
    <t>Residency Type</t>
  </si>
  <si>
    <t>Unit 
or Bed</t>
  </si>
  <si>
    <t>Population Type Notes</t>
  </si>
  <si>
    <t>Form 4: Relocation Budget</t>
  </si>
  <si>
    <t>Activities</t>
  </si>
  <si>
    <t>Cost per Household/Business</t>
  </si>
  <si>
    <t>Number to be Assisted</t>
  </si>
  <si>
    <t>Budget</t>
  </si>
  <si>
    <t>Relocation rental/purchase assistance by size of unit to be replaced</t>
  </si>
  <si>
    <t>Temporary Moving Expenses</t>
  </si>
  <si>
    <t>Permanent Moving Expenses</t>
  </si>
  <si>
    <t>Replacement cost for business</t>
  </si>
  <si>
    <t>Advisory services</t>
  </si>
  <si>
    <t>Other Activities</t>
  </si>
  <si>
    <t>Total</t>
  </si>
  <si>
    <t>Form 5: Project Schedule</t>
  </si>
  <si>
    <t>Category</t>
  </si>
  <si>
    <t>Tasks</t>
  </si>
  <si>
    <t xml:space="preserve">Site Control </t>
  </si>
  <si>
    <t>Purchase and Sale Agreement / Option</t>
  </si>
  <si>
    <t xml:space="preserve">(e.g., Executed PSA/ Option)  </t>
  </si>
  <si>
    <t>Site Control</t>
  </si>
  <si>
    <t>Maximum Extensions</t>
  </si>
  <si>
    <t xml:space="preserve">(e.g., Must Waive Financing Contingency 6/30/08)  </t>
  </si>
  <si>
    <t>Closing</t>
  </si>
  <si>
    <t xml:space="preserve">(e.g., Must Close on December 31, 2008)  </t>
  </si>
  <si>
    <r>
      <t>Feasibility/Due Diligence</t>
    </r>
    <r>
      <rPr>
        <i/>
        <sz val="10"/>
        <rFont val="Arial"/>
        <family val="2"/>
      </rPr>
      <t xml:space="preserve"> </t>
    </r>
  </si>
  <si>
    <t>Site survey</t>
  </si>
  <si>
    <t>(e.g., Completed on schedule)</t>
  </si>
  <si>
    <t>Market study</t>
  </si>
  <si>
    <t>Phase I Environmental Assessment</t>
  </si>
  <si>
    <t>Phase 2 Environmental Assessment</t>
  </si>
  <si>
    <t>SEPA</t>
  </si>
  <si>
    <t>NEPA Clearance</t>
  </si>
  <si>
    <t>Choice Limiting Actions Clearance</t>
  </si>
  <si>
    <t xml:space="preserve">Capital needs assessment </t>
  </si>
  <si>
    <t>Neighborhood notification (if required)</t>
  </si>
  <si>
    <t>Relocation of existing tenants</t>
  </si>
  <si>
    <t>Relocation</t>
  </si>
  <si>
    <t>Planning and budget</t>
  </si>
  <si>
    <t>Initiation of negotiations</t>
  </si>
  <si>
    <t>GIN's delivered to tenants</t>
  </si>
  <si>
    <t>Advisory services to tenants</t>
  </si>
  <si>
    <t>Notice of Elgibility to tenants</t>
  </si>
  <si>
    <t>Notice of Non-displacement to tenants</t>
  </si>
  <si>
    <t>90 day notice to tenants</t>
  </si>
  <si>
    <t>Tenant move out</t>
  </si>
  <si>
    <t xml:space="preserve">Financing </t>
  </si>
  <si>
    <t>Appraisal</t>
  </si>
  <si>
    <t>Financing</t>
  </si>
  <si>
    <t>Financial underwriting</t>
  </si>
  <si>
    <t>Application for funding (specify source):</t>
  </si>
  <si>
    <t>Construction cost estimate</t>
  </si>
  <si>
    <t>Lender selection</t>
  </si>
  <si>
    <t>Award date for funding source (specify):</t>
  </si>
  <si>
    <t>Capital Finance Closing</t>
  </si>
  <si>
    <t xml:space="preserve">Design/Permitting </t>
  </si>
  <si>
    <t>Preliminary drawings completed</t>
  </si>
  <si>
    <t>Zoning approval</t>
  </si>
  <si>
    <t>Site plan approval</t>
  </si>
  <si>
    <t>Building permit application submitted</t>
  </si>
  <si>
    <t>Building permits issued</t>
  </si>
  <si>
    <t>Submit Evergreen Project Plan</t>
  </si>
  <si>
    <t>Final  Plans and Specs Completed</t>
  </si>
  <si>
    <t xml:space="preserve">Construction </t>
  </si>
  <si>
    <t>Selection of general contractor</t>
  </si>
  <si>
    <t>Issued certificate of occupancy</t>
  </si>
  <si>
    <t xml:space="preserve">Occupancy </t>
  </si>
  <si>
    <t>Selection of management entity</t>
  </si>
  <si>
    <t>Selection of service providers</t>
  </si>
  <si>
    <t>Begin lease-up</t>
  </si>
  <si>
    <t>100% lease-up</t>
  </si>
  <si>
    <t>Placed in service - 1st Building</t>
  </si>
  <si>
    <t>Placed in service - Last Building</t>
  </si>
  <si>
    <t>Evergreen Sustainable Development Standard Occupancy Manual Approval</t>
  </si>
  <si>
    <t>Form 6A: Development Budgets</t>
  </si>
  <si>
    <t>Date of Budget</t>
  </si>
  <si>
    <t>% Total Project Cost</t>
  </si>
  <si>
    <t>Total Project Cost</t>
  </si>
  <si>
    <t>R  E  S  I  D  E  N  T  I  A  L</t>
  </si>
  <si>
    <t>Residential total</t>
  </si>
  <si>
    <t>Acquisition Costs:</t>
  </si>
  <si>
    <t>Land</t>
  </si>
  <si>
    <t>Existing Structures</t>
  </si>
  <si>
    <t>Liens</t>
  </si>
  <si>
    <t>Closing, Title &amp; Recording Costs</t>
  </si>
  <si>
    <t>Extension payment</t>
  </si>
  <si>
    <t>SUBTOTAL</t>
  </si>
  <si>
    <t>Construction:</t>
  </si>
  <si>
    <t>Demolition</t>
  </si>
  <si>
    <t>New Building</t>
  </si>
  <si>
    <t>Rehabilitation</t>
  </si>
  <si>
    <t>Contractor Profit</t>
  </si>
  <si>
    <t>Contractor Overhead</t>
  </si>
  <si>
    <t xml:space="preserve">New Construction Contingency   </t>
  </si>
  <si>
    <t xml:space="preserve">Rehab Contingency  </t>
  </si>
  <si>
    <t>Accessory Building</t>
  </si>
  <si>
    <t>Site Work / Infrastructure</t>
  </si>
  <si>
    <t>Off site Infrastructure</t>
  </si>
  <si>
    <t>Environmental Abatement - Building</t>
  </si>
  <si>
    <t>Environmental Abatement - Land</t>
  </si>
  <si>
    <t>Sales Tax</t>
  </si>
  <si>
    <t>Bond Premium</t>
  </si>
  <si>
    <t>Equipment and Furnishings</t>
  </si>
  <si>
    <t>Soft Costs:</t>
  </si>
  <si>
    <t xml:space="preserve">Buyer's Appraisal </t>
  </si>
  <si>
    <t>Market Study</t>
  </si>
  <si>
    <t>Architect</t>
  </si>
  <si>
    <t>Engineering</t>
  </si>
  <si>
    <t xml:space="preserve">Environmental Assessment </t>
  </si>
  <si>
    <t>Geotechnical Study</t>
  </si>
  <si>
    <t>Boundary &amp; Topographic Survey</t>
  </si>
  <si>
    <t>Legal - Real Estate</t>
  </si>
  <si>
    <t>Developer Fee</t>
  </si>
  <si>
    <t>Project Management / Dev. Consultant Fees</t>
  </si>
  <si>
    <t>Other Consultants</t>
  </si>
  <si>
    <t>Soft Cost Contingency</t>
  </si>
  <si>
    <t>Pre-Development / Bridge Financing</t>
  </si>
  <si>
    <t>Bridge Loan Fees</t>
  </si>
  <si>
    <t>Bridge Loan Interest</t>
  </si>
  <si>
    <t>Construction Financing</t>
  </si>
  <si>
    <t>Construction Loan Fees</t>
  </si>
  <si>
    <t xml:space="preserve">Construction Loan Expenses </t>
  </si>
  <si>
    <t>Construction Loan Legal</t>
  </si>
  <si>
    <t>Construction Period Interest</t>
  </si>
  <si>
    <t>Lease-up Period Interest</t>
  </si>
  <si>
    <t>Permanent Financing</t>
  </si>
  <si>
    <t>Permanent Loan Fees</t>
  </si>
  <si>
    <t xml:space="preserve">Permanent Loan Expenses </t>
  </si>
  <si>
    <t>Permanent Loan Legal</t>
  </si>
  <si>
    <t>LIHTC Fees</t>
  </si>
  <si>
    <t>LIHTC Legal</t>
  </si>
  <si>
    <t>LIHTC Owners Title Policy</t>
  </si>
  <si>
    <t>State HTF Fees</t>
  </si>
  <si>
    <t>Capitalized Reserves</t>
  </si>
  <si>
    <t>Operating Reserves</t>
  </si>
  <si>
    <t>Replacement Reserves</t>
  </si>
  <si>
    <t>Other Development Costs</t>
  </si>
  <si>
    <t>Real Estate Tax</t>
  </si>
  <si>
    <t xml:space="preserve">Insurance </t>
  </si>
  <si>
    <t>Bidding Costs</t>
  </si>
  <si>
    <t>Permits, Fees &amp; Hookups</t>
  </si>
  <si>
    <t>Impact/Mitigation Fees</t>
  </si>
  <si>
    <t>Development Period Utilities</t>
  </si>
  <si>
    <t>Nonprofit Donation</t>
  </si>
  <si>
    <t>Accounting/Audit</t>
  </si>
  <si>
    <t>Marketing/Leasing Expenses</t>
  </si>
  <si>
    <t>Carrying Costs at Rent up/ Lease Up Reserve</t>
  </si>
  <si>
    <t>Bond Related Costs of Issuance (4% Tax Credit/Bond Projects Only)</t>
  </si>
  <si>
    <t>Issuer Fees &amp; Related Expenses</t>
  </si>
  <si>
    <t>Bond Counsel</t>
  </si>
  <si>
    <t>Trustee Fees &amp; Expenses</t>
  </si>
  <si>
    <t>Underwriter Fees &amp; Counsel</t>
  </si>
  <si>
    <t>Placement Agent Fees &amp; Counsel</t>
  </si>
  <si>
    <t>Borrower's Counsel - Bond Related</t>
  </si>
  <si>
    <t>Rating Agency</t>
  </si>
  <si>
    <t>Total Development Cost:</t>
  </si>
  <si>
    <t>Residential Total</t>
  </si>
  <si>
    <t>Explanation 
(Be as specific as possible and include 
any deviations from the cost estimate)</t>
  </si>
  <si>
    <t>Other</t>
  </si>
  <si>
    <t>Other Construction Costs</t>
  </si>
  <si>
    <t>Other Reserves</t>
  </si>
  <si>
    <t>Form 6C: LIHTC Budget (Basis Calculation)</t>
  </si>
  <si>
    <t>Total Residential Project Cost</t>
  </si>
  <si>
    <t>Eligible Basis</t>
  </si>
  <si>
    <t>New Construction/ Rehab</t>
  </si>
  <si>
    <t>Environmental Abatement (Building)</t>
  </si>
  <si>
    <t>Environmental Abatement (Land)</t>
  </si>
  <si>
    <t>Project Management / Dev Consultant Fees</t>
  </si>
  <si>
    <t>TOTALS:</t>
  </si>
  <si>
    <t>130% Eligible Basis "Boost"</t>
  </si>
  <si>
    <t>Is project located in a DDA, QCT, an eligible Rural Area as defined in LIHTC Policies or has it been approved for the 130% basis boost by the Commission?</t>
  </si>
  <si>
    <t>Eligible Basis Credit Calculation</t>
  </si>
  <si>
    <t>Total Eligible Basis</t>
  </si>
  <si>
    <t>Less Federal Grants and/or below-market Federal Loans</t>
  </si>
  <si>
    <t>Less non-qualified, non-recourse financing</t>
  </si>
  <si>
    <t>Less costs of non-qualifying Units of higher quality or excess costs of non-qualifying Units</t>
  </si>
  <si>
    <t>Less Historic Rehabilitation Tax Credit (Residential Portion only)</t>
  </si>
  <si>
    <t>Adjusted Eligible Basis</t>
  </si>
  <si>
    <t>* DDA, QCT, Rural Area or Commission Approved Adjustment (100% or 130%)</t>
  </si>
  <si>
    <t>* Applicable Fraction (lesser of Project's Unit Fraction or Floor Space Fraction)</t>
  </si>
  <si>
    <t>Qualified Basis</t>
  </si>
  <si>
    <t>* Applicable Tax Credit Percentage</t>
  </si>
  <si>
    <t>Maximum Annual Credit Amount based on Qualified Basis</t>
  </si>
  <si>
    <t>Equity Gap Calculation</t>
  </si>
  <si>
    <t>Equity Gap</t>
  </si>
  <si>
    <t>Divided by 10 Years</t>
  </si>
  <si>
    <t>Maximum Annual Credit Amount based on Equity Gap</t>
  </si>
  <si>
    <t>Is Project located in King County or approved for a Basis Boost?</t>
  </si>
  <si>
    <t>Maximum Credit per Low-Income Housing Unit Calculation</t>
  </si>
  <si>
    <t>Maximum Annual Credit Per Low-Income Housing Unit</t>
  </si>
  <si>
    <t>Maximum Annual Credit Requested</t>
  </si>
  <si>
    <t>Fee</t>
  </si>
  <si>
    <t>Qty</t>
  </si>
  <si>
    <t>Unit Price</t>
  </si>
  <si>
    <t>Comments</t>
  </si>
  <si>
    <t>Pre-entitlement</t>
  </si>
  <si>
    <t>Department Reviews</t>
  </si>
  <si>
    <t>Entitlement</t>
  </si>
  <si>
    <t xml:space="preserve">Site Plan </t>
  </si>
  <si>
    <t>Transportation/Engrg</t>
  </si>
  <si>
    <t>Geologic/Hazard</t>
  </si>
  <si>
    <t>Tree Removal</t>
  </si>
  <si>
    <t>Clear and Grade</t>
  </si>
  <si>
    <t>Site Inspections</t>
  </si>
  <si>
    <t>Building Permit</t>
  </si>
  <si>
    <t>Building</t>
  </si>
  <si>
    <t>Mechanical</t>
  </si>
  <si>
    <t>Plumbing</t>
  </si>
  <si>
    <t>Fire - Technical</t>
  </si>
  <si>
    <t>Fire - Alarm</t>
  </si>
  <si>
    <t>Fire - Sprinkler</t>
  </si>
  <si>
    <t>Electrical</t>
  </si>
  <si>
    <t>Inspections</t>
  </si>
  <si>
    <t>Hook Ups</t>
  </si>
  <si>
    <t>Sewer and Side Sewer</t>
  </si>
  <si>
    <t>Water Meter Charge</t>
  </si>
  <si>
    <t>Capital Facilities Charge</t>
  </si>
  <si>
    <t>Impact Fees</t>
  </si>
  <si>
    <t>Fire</t>
  </si>
  <si>
    <t>Parks</t>
  </si>
  <si>
    <t>Schools</t>
  </si>
  <si>
    <t>Bridge Financing</t>
  </si>
  <si>
    <t>Source</t>
  </si>
  <si>
    <t>Proposed Amount</t>
  </si>
  <si>
    <t>Committed Amount</t>
  </si>
  <si>
    <t>Interest Rate</t>
  </si>
  <si>
    <t>Amortization Period</t>
  </si>
  <si>
    <t>Source of Repayment</t>
  </si>
  <si>
    <t xml:space="preserve">Subtotals </t>
  </si>
  <si>
    <t>Total Bridge Financing</t>
  </si>
  <si>
    <t>Permanent Financing - Residential</t>
  </si>
  <si>
    <t>Public / Private</t>
  </si>
  <si>
    <t>Application Date</t>
  </si>
  <si>
    <t>(Projected) Award Date</t>
  </si>
  <si>
    <t xml:space="preserve"> Loan Term</t>
  </si>
  <si>
    <t>Subtotal</t>
  </si>
  <si>
    <t>Total Residential Sources</t>
  </si>
  <si>
    <t>Permanent Financing - Non-Residential</t>
  </si>
  <si>
    <t>Total Non Residential Sources</t>
  </si>
  <si>
    <t>% of Median 
Income Served</t>
  </si>
  <si>
    <t>Tenant - Paid Monthly Rent</t>
  </si>
  <si>
    <t>Sum of Tenant - Paid Rent and Utilities</t>
  </si>
  <si>
    <t>PHA / HUD / USDA Subsidy Payment</t>
  </si>
  <si>
    <t>Gross Monthly Rent</t>
  </si>
  <si>
    <t>Annual Gross Tenant Paid Rental 
Income</t>
  </si>
  <si>
    <t>Annual Gross Rental Subsidy Income</t>
  </si>
  <si>
    <t xml:space="preserve">Annual Gross Rental Income </t>
  </si>
  <si>
    <t>CAUs / Managers</t>
  </si>
  <si>
    <t>Proposed 
Funding</t>
  </si>
  <si>
    <t>Committed/ 
Conditional Funding</t>
  </si>
  <si>
    <t>Total 
Funding</t>
  </si>
  <si>
    <t>Length of Commitment</t>
  </si>
  <si>
    <t>ANNUAL OPERATING SUBSIDY SOURCES (Do Not Include Service or Rent Subsidy Dollars Here)</t>
  </si>
  <si>
    <t>Name of agency that employs this person</t>
  </si>
  <si>
    <t>% of time this person will work on this project</t>
  </si>
  <si>
    <t>Total cost for this person on this project</t>
  </si>
  <si>
    <t>Benefit Amount</t>
  </si>
  <si>
    <t>Total Operating Personnel Expenses</t>
  </si>
  <si>
    <t>Service Personnel Expenses for First Year of Project</t>
  </si>
  <si>
    <t>Total Project Cost for this  person</t>
  </si>
  <si>
    <t>Service Sources</t>
  </si>
  <si>
    <t>Project Cash Flow</t>
  </si>
  <si>
    <t>Total Service Personnel Expenses</t>
  </si>
  <si>
    <t>Local Travel/Mileage</t>
  </si>
  <si>
    <t>Supplies</t>
  </si>
  <si>
    <t>Telecommunications/Computers</t>
  </si>
  <si>
    <t>Printing/Duplication</t>
  </si>
  <si>
    <t>Pro Forma Date</t>
  </si>
  <si>
    <t>REVENUES</t>
  </si>
  <si>
    <t>Year 1</t>
  </si>
  <si>
    <t>Year 2</t>
  </si>
  <si>
    <t>Year 3</t>
  </si>
  <si>
    <t>Year 4</t>
  </si>
  <si>
    <t>Year 5</t>
  </si>
  <si>
    <t>Year 6</t>
  </si>
  <si>
    <t>Year 7</t>
  </si>
  <si>
    <t xml:space="preserve">Residential Income </t>
  </si>
  <si>
    <t>Escalator</t>
  </si>
  <si>
    <t>Total Residential Income</t>
  </si>
  <si>
    <t>=</t>
  </si>
  <si>
    <t>Total Non-Residential Income</t>
  </si>
  <si>
    <t>TOTAL PROJECT INCOME</t>
  </si>
  <si>
    <t>Annual %</t>
  </si>
  <si>
    <t>Less Annual Residential Vacancy</t>
  </si>
  <si>
    <t xml:space="preserve">Less Annual Non-Residential Vacancy </t>
  </si>
  <si>
    <t>EFFECTIVE GROSS INCOME (EGI)</t>
  </si>
  <si>
    <t xml:space="preserve">Operating Expenses- </t>
  </si>
  <si>
    <t>Expenses Per Unit (Y1)</t>
  </si>
  <si>
    <t>Management - On-site</t>
  </si>
  <si>
    <t>Management - Off-site</t>
  </si>
  <si>
    <t>Accounting</t>
  </si>
  <si>
    <t>Legal Services</t>
  </si>
  <si>
    <t>Insurance</t>
  </si>
  <si>
    <t>Real Estate Taxes</t>
  </si>
  <si>
    <t>Marketing</t>
  </si>
  <si>
    <t>Security</t>
  </si>
  <si>
    <t xml:space="preserve">Maintenance and janitorial </t>
  </si>
  <si>
    <t>Decorating/Turnover</t>
  </si>
  <si>
    <t>Contract Repairs</t>
  </si>
  <si>
    <t>Landscaping</t>
  </si>
  <si>
    <t>Pest Control</t>
  </si>
  <si>
    <t>Fire Safety</t>
  </si>
  <si>
    <t>Elevator</t>
  </si>
  <si>
    <t>Water &amp; Sewer</t>
  </si>
  <si>
    <t>Garbage Removal</t>
  </si>
  <si>
    <t>Electric</t>
  </si>
  <si>
    <t>Oil/Gas/Other</t>
  </si>
  <si>
    <t>Telephone</t>
  </si>
  <si>
    <t>Total Residential Operating Expenses</t>
  </si>
  <si>
    <t>Replacement Reserve</t>
  </si>
  <si>
    <t>Operating Reserve</t>
  </si>
  <si>
    <t>Total Reserves</t>
  </si>
  <si>
    <t>Non-Residential Expenses</t>
  </si>
  <si>
    <t>TOTAL PROJECT EXPENSES</t>
  </si>
  <si>
    <t>DEBT SERVICE</t>
  </si>
  <si>
    <t>Hard Debt</t>
  </si>
  <si>
    <t>Loan Amount</t>
  </si>
  <si>
    <t>Lender 1</t>
  </si>
  <si>
    <t>Lender 2</t>
  </si>
  <si>
    <t>Total Hard Debt Service</t>
  </si>
  <si>
    <t>Soft Debt</t>
  </si>
  <si>
    <t>Lender 4</t>
  </si>
  <si>
    <t>Lender 5</t>
  </si>
  <si>
    <t>Lender 6</t>
  </si>
  <si>
    <t>Year 8</t>
  </si>
  <si>
    <t>Year 9</t>
  </si>
  <si>
    <t>Year 10</t>
  </si>
  <si>
    <t>Year 11</t>
  </si>
  <si>
    <t>Year 12</t>
  </si>
  <si>
    <t>Year 13</t>
  </si>
  <si>
    <t>Year 14</t>
  </si>
  <si>
    <t>Year 15</t>
  </si>
  <si>
    <t>Other:</t>
  </si>
  <si>
    <t>Vacancy Rates and Inflation Factors</t>
  </si>
  <si>
    <t xml:space="preserve">Operating Expense Estimates </t>
  </si>
  <si>
    <t xml:space="preserve">Reserves- </t>
  </si>
  <si>
    <t>Form 9A: Project Team</t>
  </si>
  <si>
    <t>Project Sponsor / Developer</t>
  </si>
  <si>
    <t>Firm Name:</t>
  </si>
  <si>
    <t>Address:</t>
  </si>
  <si>
    <t xml:space="preserve">State: </t>
  </si>
  <si>
    <t>Zip Code:</t>
  </si>
  <si>
    <t>Federal Tax ID #</t>
  </si>
  <si>
    <t>Unified Business Identifier</t>
  </si>
  <si>
    <t>Executive Director/CEO/President</t>
  </si>
  <si>
    <t>Fax:</t>
  </si>
  <si>
    <t>Contact Person and Title:</t>
  </si>
  <si>
    <t>Development Consultant</t>
  </si>
  <si>
    <t>Project Attorney</t>
  </si>
  <si>
    <t>Market Study Firm</t>
  </si>
  <si>
    <t>Property Management Firm</t>
  </si>
  <si>
    <t>General Contractor</t>
  </si>
  <si>
    <t>Evergreen Coordinator</t>
  </si>
  <si>
    <t>Property Seller/Lessor</t>
  </si>
  <si>
    <t>Form 9B: Identity of Interest Matrix</t>
  </si>
  <si>
    <t>Ownership Entity</t>
  </si>
  <si>
    <t xml:space="preserve"> Project Sponsor/Developer</t>
  </si>
  <si>
    <t>General Partner(s)</t>
  </si>
  <si>
    <t>Party(ies) to a Joint Venture</t>
  </si>
  <si>
    <t>Managing Member(s) of LLC</t>
  </si>
  <si>
    <t>Company Member(s) and/or Managers of LLC</t>
  </si>
  <si>
    <t xml:space="preserve">  Seller/Lessor of Land or Building(s) </t>
  </si>
  <si>
    <t xml:space="preserve">  General Contractor(s)</t>
  </si>
  <si>
    <t xml:space="preserve">Project Management </t>
  </si>
  <si>
    <t xml:space="preserve">  Engineer(s)</t>
  </si>
  <si>
    <t>Architect(s)</t>
  </si>
  <si>
    <t>Subcontractor(s)</t>
  </si>
  <si>
    <t xml:space="preserve">  Material Supplier(s)</t>
  </si>
  <si>
    <t>Attorney(s)</t>
  </si>
  <si>
    <t>Accountant(s)</t>
  </si>
  <si>
    <t>Lender(s)</t>
  </si>
  <si>
    <t xml:space="preserve">  Property Manager</t>
  </si>
  <si>
    <t>Syndicator(s)</t>
  </si>
  <si>
    <t>Board Member(s)</t>
  </si>
  <si>
    <t>Project Sponsor/Developer</t>
  </si>
  <si>
    <t>Company Member(s) and/or Manager(s) of LLC</t>
  </si>
  <si>
    <t>Seller/Lessor of Land or Building(s) included in Project</t>
  </si>
  <si>
    <t>General Contractor(s)</t>
  </si>
  <si>
    <t>Project Management Consultant(s)</t>
  </si>
  <si>
    <t>Engineer(s)</t>
  </si>
  <si>
    <t>Material Supplier(s)</t>
  </si>
  <si>
    <t>Property Manager(s)</t>
  </si>
  <si>
    <t>Explanation of identified Identities of Interest:</t>
  </si>
  <si>
    <t>Form 9C: Project Sponsor Experience</t>
  </si>
  <si>
    <t>Sponsor History</t>
  </si>
  <si>
    <t>Project Type</t>
  </si>
  <si>
    <t>Activity Type</t>
  </si>
  <si>
    <t>Role (owner, developer, etc.)</t>
  </si>
  <si>
    <t>City and State</t>
  </si>
  <si>
    <t>Date Development Activities Began</t>
  </si>
  <si>
    <t>Placed in Service Date</t>
  </si>
  <si>
    <t>Type of Financing (HTF, HUD, etc.)</t>
  </si>
  <si>
    <t xml:space="preserve">Sponsor Pipeline </t>
  </si>
  <si>
    <t>Development Consultant History</t>
  </si>
  <si>
    <t>Developer Consultant Name:</t>
  </si>
  <si>
    <t xml:space="preserve">Development Consultant Pipeline </t>
  </si>
  <si>
    <t>Management Company:</t>
  </si>
  <si>
    <t>Population Served</t>
  </si>
  <si>
    <t>Effective Date of Mangement Contract</t>
  </si>
  <si>
    <t>Project Activity (check all that apply)</t>
  </si>
  <si>
    <t>Avg Sq Ft</t>
  </si>
  <si>
    <t>Building ID#/Name</t>
  </si>
  <si>
    <t>Seasonal/Migrant Farmworkers</t>
  </si>
  <si>
    <t>Date Completed or Expected Complete</t>
  </si>
  <si>
    <t>Carrying Costs at Rent up/Lease Up Reserve</t>
  </si>
  <si>
    <t>New Construction Contingency</t>
  </si>
  <si>
    <t>non-residential total</t>
  </si>
  <si>
    <t>New Construction / Rehab</t>
  </si>
  <si>
    <r>
      <t xml:space="preserve">Total Maximum Annual Credit Amount based on Qualified Basis </t>
    </r>
    <r>
      <rPr>
        <b/>
        <sz val="8"/>
        <color indexed="8"/>
        <rFont val="Calibri"/>
        <family val="2"/>
        <scheme val="minor"/>
      </rPr>
      <t>(Acquisition and Rehab/NC Credit)</t>
    </r>
  </si>
  <si>
    <t>Repayment Structure</t>
  </si>
  <si>
    <t>Loan 
Term</t>
  </si>
  <si>
    <t>Notes</t>
  </si>
  <si>
    <t>Other (identify and include cost estimate for each)</t>
  </si>
  <si>
    <t># Units</t>
  </si>
  <si>
    <t>End Date</t>
  </si>
  <si>
    <t>Type of Financing</t>
  </si>
  <si>
    <t>Projected PIS Date</t>
  </si>
  <si>
    <t>General</t>
  </si>
  <si>
    <t>Individuals</t>
  </si>
  <si>
    <t>Chronic Mental Illness</t>
  </si>
  <si>
    <t>HIV/AIDS</t>
  </si>
  <si>
    <t>Domestic Violence</t>
  </si>
  <si>
    <t>Youth Under 18</t>
  </si>
  <si>
    <t>Young Adults 18-24</t>
  </si>
  <si>
    <t>Veteran</t>
  </si>
  <si>
    <t>Senior</t>
  </si>
  <si>
    <t>Frail Elderly</t>
  </si>
  <si>
    <t>Farmworkers</t>
  </si>
  <si>
    <t>"Population_Types"</t>
  </si>
  <si>
    <r>
      <t xml:space="preserve">Total Residential Project Costs </t>
    </r>
    <r>
      <rPr>
        <i/>
        <sz val="8"/>
        <color indexed="8"/>
        <rFont val="Calibri"/>
        <family val="2"/>
        <scheme val="minor"/>
      </rPr>
      <t>(from Form 6A)</t>
    </r>
  </si>
  <si>
    <t>Grant</t>
  </si>
  <si>
    <t>Avg Unit Square Footage</t>
  </si>
  <si>
    <t>Form 9A: Project Team (Page 2)</t>
  </si>
  <si>
    <t>Wastewater</t>
  </si>
  <si>
    <t>Water District</t>
  </si>
  <si>
    <t>Select…</t>
  </si>
  <si>
    <t>Form 6B: Development Budget Details</t>
  </si>
  <si>
    <t>Form 8B: Operating, Service and Rent Subsidy Sources</t>
  </si>
  <si>
    <t>Form 9D: Project Development Consultant Experience</t>
  </si>
  <si>
    <t>Form 9E: Project Property Management Firm Experience</t>
  </si>
  <si>
    <t>Multiple Special Needs (describe below)</t>
  </si>
  <si>
    <t>Form 8A: Proposed Rents and AMIs Served</t>
  </si>
  <si>
    <t>n/a</t>
  </si>
  <si>
    <t>Additional Comments:</t>
  </si>
  <si>
    <t>Loan</t>
  </si>
  <si>
    <t>Grant/
 Loan</t>
  </si>
  <si>
    <t>Select...</t>
  </si>
  <si>
    <t>Select..</t>
  </si>
  <si>
    <t>Households/Families with Children</t>
  </si>
  <si>
    <t>Other Low Income (describe below)</t>
  </si>
  <si>
    <t>Other Special Needs (describe below)</t>
  </si>
  <si>
    <t>Yes_or_No</t>
  </si>
  <si>
    <t>Yes</t>
  </si>
  <si>
    <t>No</t>
  </si>
  <si>
    <t>Res_Type</t>
  </si>
  <si>
    <t>Shelter</t>
  </si>
  <si>
    <t>Transitional</t>
  </si>
  <si>
    <t>Permanent Supportive</t>
  </si>
  <si>
    <t>Multifamily Rental</t>
  </si>
  <si>
    <t>Units_or_Beds</t>
  </si>
  <si>
    <t>Units</t>
  </si>
  <si>
    <t>Grant_or_Loan</t>
  </si>
  <si>
    <t>Public_or_Private</t>
  </si>
  <si>
    <t>Public</t>
  </si>
  <si>
    <t>Private</t>
  </si>
  <si>
    <t>1 BR</t>
  </si>
  <si>
    <t>2 BR</t>
  </si>
  <si>
    <t>3 BR</t>
  </si>
  <si>
    <t>4 BR</t>
  </si>
  <si>
    <t>5+ BR</t>
  </si>
  <si>
    <t>AMIs</t>
  </si>
  <si>
    <t>ResOrNonRes</t>
  </si>
  <si>
    <t>Residential</t>
  </si>
  <si>
    <t>Non-Residential</t>
  </si>
  <si>
    <t>X</t>
  </si>
  <si>
    <t>Enable</t>
  </si>
  <si>
    <t>Shelter/Open-floor</t>
  </si>
  <si>
    <t>Townhouse/Duplex</t>
  </si>
  <si>
    <t>Walk-Up (≤3 Floors no elevator)</t>
  </si>
  <si>
    <t>Low-Rise (2-3 floors w elevator)</t>
  </si>
  <si>
    <t>Mid-Rise (4-6 floors w elevator)</t>
  </si>
  <si>
    <t>High Rise (7+ floors)</t>
  </si>
  <si>
    <t>Mobile Home Pad</t>
  </si>
  <si>
    <t>Single-Family Detached</t>
  </si>
  <si>
    <t>Building_Type</t>
  </si>
  <si>
    <t>Activity_Type</t>
  </si>
  <si>
    <t>Building Address 
(Street)</t>
  </si>
  <si>
    <t>Building Address
(City)</t>
  </si>
  <si>
    <t>Qty.</t>
  </si>
  <si>
    <t>Summary of Units</t>
  </si>
  <si>
    <t>Units_and_Beds</t>
  </si>
  <si>
    <t>Non_LIH_Units</t>
  </si>
  <si>
    <t>Market Rate</t>
  </si>
  <si>
    <t>Total
Units</t>
  </si>
  <si>
    <t>Other Sources:</t>
  </si>
  <si>
    <t>Project_Status</t>
  </si>
  <si>
    <t>Predevelopment</t>
  </si>
  <si>
    <t>Under Construction</t>
  </si>
  <si>
    <t>Stalled</t>
  </si>
  <si>
    <t>Lease Up</t>
  </si>
  <si>
    <t>Project Status</t>
  </si>
  <si>
    <t>On Time,
On Budget?</t>
  </si>
  <si>
    <t>Project_Type</t>
  </si>
  <si>
    <t>Act_Typ</t>
  </si>
  <si>
    <t>NC</t>
  </si>
  <si>
    <t>R</t>
  </si>
  <si>
    <t>A</t>
  </si>
  <si>
    <t>On Time, 
On Budget?</t>
  </si>
  <si>
    <t>Projected Placed in Service Date</t>
  </si>
  <si>
    <t>Yes, No</t>
  </si>
  <si>
    <t>OnTime_OnBudget</t>
  </si>
  <si>
    <t>Yes, Yes</t>
  </si>
  <si>
    <t>No, Yes</t>
  </si>
  <si>
    <t>No, No</t>
  </si>
  <si>
    <t>Federal</t>
  </si>
  <si>
    <t>State</t>
  </si>
  <si>
    <t>City</t>
  </si>
  <si>
    <t>County</t>
  </si>
  <si>
    <t>Sponsor</t>
  </si>
  <si>
    <t>Bank</t>
  </si>
  <si>
    <t>Public Housing Authority</t>
  </si>
  <si>
    <t>Fund_Source</t>
  </si>
  <si>
    <t>Job Title</t>
  </si>
  <si>
    <t>Operating Personnel Expenses for First Year of Project</t>
  </si>
  <si>
    <t>On Site</t>
  </si>
  <si>
    <t>Off Site</t>
  </si>
  <si>
    <t>OnSite_OffSite</t>
  </si>
  <si>
    <t>On Site or
Off Site?</t>
  </si>
  <si>
    <t>Residential Source Name</t>
  </si>
  <si>
    <t>Non Residential Source Name</t>
  </si>
  <si>
    <t>Residential Source Type</t>
  </si>
  <si>
    <t>Bridge Source Name</t>
  </si>
  <si>
    <t>Bridge Source Type</t>
  </si>
  <si>
    <t>Non Residential Source Type</t>
  </si>
  <si>
    <t>Total Capital Sources</t>
  </si>
  <si>
    <t>Developer</t>
  </si>
  <si>
    <t xml:space="preserve">    -----------</t>
  </si>
  <si>
    <t>Notes / Status</t>
  </si>
  <si>
    <t>Total Soft Debt Service</t>
  </si>
  <si>
    <t>Overall Debt Coverage Ratio</t>
  </si>
  <si>
    <t>Overall Cash Flow</t>
  </si>
  <si>
    <t>Cash Flow</t>
  </si>
  <si>
    <t xml:space="preserve">Form </t>
  </si>
  <si>
    <t>Issue</t>
  </si>
  <si>
    <t>6A</t>
  </si>
  <si>
    <t>All Sources must have a Source Type selected</t>
  </si>
  <si>
    <t>All Sources must have an Award Date listed</t>
  </si>
  <si>
    <t>Begin Construction task cannot be deleted</t>
  </si>
  <si>
    <t>Populations to be served must be ID'd</t>
  </si>
  <si>
    <t>Entry Status must be ID'd for all Populations</t>
  </si>
  <si>
    <t>Residency Type must be ID'd for all Populations</t>
  </si>
  <si>
    <t>All Records must be flagged as Unit or Bed</t>
  </si>
  <si>
    <t>A unit count must be provided for all ID'd populations</t>
  </si>
  <si>
    <t>Validations</t>
  </si>
  <si>
    <t>All Sources must be identified as Grant or Loan</t>
  </si>
  <si>
    <t>Service Funding Starts</t>
  </si>
  <si>
    <t>Funding for services awarded</t>
  </si>
  <si>
    <t>Application for Service funding</t>
  </si>
  <si>
    <t>Permanent Financing Conversion</t>
  </si>
  <si>
    <t>Begin Construction</t>
  </si>
  <si>
    <t>OK / Concern</t>
  </si>
  <si>
    <t>Rationale for Concern</t>
  </si>
  <si>
    <t>NonRes_FundSource</t>
  </si>
  <si>
    <t>Unit Type</t>
  </si>
  <si>
    <t>Yes_No_Either</t>
  </si>
  <si>
    <t>Either</t>
  </si>
  <si>
    <t>State - Housing Trust Fund</t>
  </si>
  <si>
    <t>State - other</t>
  </si>
  <si>
    <t>Subtotal: Onsite</t>
  </si>
  <si>
    <t>Subtotal: Off Site</t>
  </si>
  <si>
    <t>Schedule Tasks cannot be deleted</t>
  </si>
  <si>
    <t>Form 5: Project Schedule; DEFAULT CHECK</t>
  </si>
  <si>
    <r>
      <t>Feasibility/Due Diligence</t>
    </r>
    <r>
      <rPr>
        <i/>
        <sz val="10"/>
        <rFont val="Lucida Console"/>
        <family val="3"/>
      </rPr>
      <t xml:space="preserve"> </t>
    </r>
  </si>
  <si>
    <t>Client Assistance Costs</t>
  </si>
  <si>
    <t>Equipment</t>
  </si>
  <si>
    <t>Project Administrative Costs</t>
  </si>
  <si>
    <t>Form 8C: Personnel (Service and Operating) and Non-Personnel Expenses</t>
  </si>
  <si>
    <t>.</t>
  </si>
  <si>
    <t>Partial</t>
  </si>
  <si>
    <t>Yes_No_Partial</t>
  </si>
  <si>
    <t>Form 1: Project Summary</t>
  </si>
  <si>
    <t>G_or_L</t>
  </si>
  <si>
    <t>Non-Recoverable</t>
  </si>
  <si>
    <t>Recoverable</t>
  </si>
  <si>
    <t>Lump-Sum</t>
  </si>
  <si>
    <t>Deferred</t>
  </si>
  <si>
    <t>Forgivable</t>
  </si>
  <si>
    <t>Amortizing</t>
  </si>
  <si>
    <t>GrantType</t>
  </si>
  <si>
    <t>LoanType</t>
  </si>
  <si>
    <t>Debt Type</t>
  </si>
  <si>
    <t>Funding Type</t>
  </si>
  <si>
    <t>Loan Term</t>
  </si>
  <si>
    <t xml:space="preserve">All Loans must have terms </t>
  </si>
  <si>
    <t>Hard</t>
  </si>
  <si>
    <t>Soft</t>
  </si>
  <si>
    <t>Debt_Type</t>
  </si>
  <si>
    <t>Non-Personnel Service Expenses for First Year of Project</t>
  </si>
  <si>
    <t>Total Service Non-Personnel Expenses</t>
  </si>
  <si>
    <t>Gross Annual Operating Subsidy</t>
  </si>
  <si>
    <t>Gross Annual Services Funding</t>
  </si>
  <si>
    <t>Gross Annual Rent Subsidy</t>
  </si>
  <si>
    <t>Divided by Tax Credit Factor (based on projected market pricing)</t>
  </si>
  <si>
    <t>Form 8D: Operating Pro Forma</t>
  </si>
  <si>
    <t>Form 8E: Operating Pro Forma Details</t>
  </si>
  <si>
    <t>Relo_Units</t>
  </si>
  <si>
    <t>Benefit Percent</t>
  </si>
  <si>
    <t>Benefit Fund Type</t>
  </si>
  <si>
    <t>Actual</t>
  </si>
  <si>
    <t>Actual_or_Percent</t>
  </si>
  <si>
    <t>Percent</t>
  </si>
  <si>
    <t>Tenant - Paid Utilities (Utility Allowance)</t>
  </si>
  <si>
    <t>Expected Placed-In-Service Date (MM/DD/YYYY)</t>
  </si>
  <si>
    <t>NET OPERATING INCOME</t>
  </si>
  <si>
    <t>Ownership Entity for Completed Project</t>
  </si>
  <si>
    <t>Entity Name:</t>
  </si>
  <si>
    <t>Projected Commitment Start</t>
  </si>
  <si>
    <t>Projected Commitment End</t>
  </si>
  <si>
    <t>Tax Credits - 9%</t>
  </si>
  <si>
    <t>Tax Credits - 4%</t>
  </si>
  <si>
    <t>Tax Credits - Historic Rehab</t>
  </si>
  <si>
    <t>Total Low Income Populaton Units</t>
  </si>
  <si>
    <t>Lender 3</t>
  </si>
  <si>
    <t>Lender 7</t>
  </si>
  <si>
    <t>Relocation (from Form 4)</t>
  </si>
  <si>
    <t>GSE</t>
  </si>
  <si>
    <t xml:space="preserve">Tax Credits - Historic Rehab </t>
  </si>
  <si>
    <t xml:space="preserve">Tax Credits - New Market </t>
  </si>
  <si>
    <t>Number of Low Income Housing Units (from Form 2A)</t>
  </si>
  <si>
    <t>Total Partnership and Management Costs</t>
  </si>
  <si>
    <t>Partnership and 
Asset Management Costs-</t>
  </si>
  <si>
    <t>Calc_Sheet__c</t>
  </si>
  <si>
    <t>AC_Land__c</t>
  </si>
  <si>
    <t>AC_Existing_Structures__c</t>
  </si>
  <si>
    <t>AC_Liens__c</t>
  </si>
  <si>
    <t>AC_Closing_Title_Recording_Costs__c</t>
  </si>
  <si>
    <t>AC_Extension_Payment__c</t>
  </si>
  <si>
    <t>AC_Other__c</t>
  </si>
  <si>
    <t>C_Demolition__c</t>
  </si>
  <si>
    <t>C_New_Building__c</t>
  </si>
  <si>
    <t>C_Rehabilitation__c</t>
  </si>
  <si>
    <t>C_Contractor_Profit__c</t>
  </si>
  <si>
    <t>C_Contractor_Overhead__c</t>
  </si>
  <si>
    <t>C_New_Construction_Contingency__c</t>
  </si>
  <si>
    <t>C_Rehab_Contingency__c</t>
  </si>
  <si>
    <t>C_Accessory_Building__c</t>
  </si>
  <si>
    <t>C_Site_Work_Infrastructure__c</t>
  </si>
  <si>
    <t>C_Off_site_Infrastructure__c</t>
  </si>
  <si>
    <t>C_Environmental_Abatement_Building__c</t>
  </si>
  <si>
    <t>C_Environmental_Abatement_Land__c</t>
  </si>
  <si>
    <t>C_Sales_Tax__c</t>
  </si>
  <si>
    <t>C_Bond_Premium__c</t>
  </si>
  <si>
    <t>C_Equipment_and_Furnishings__c</t>
  </si>
  <si>
    <t>C_Other__c</t>
  </si>
  <si>
    <t>SC_Buyer_s_Appraisal__c</t>
  </si>
  <si>
    <t>SC_Market_Study__c</t>
  </si>
  <si>
    <t>SC_Architect__c</t>
  </si>
  <si>
    <t>SC_Engineering__c</t>
  </si>
  <si>
    <t>SC_Environmental_Assessment__c</t>
  </si>
  <si>
    <t>SC_Geotechnical_Study__c</t>
  </si>
  <si>
    <t>SC_Boundary_Topographic_Survey__c</t>
  </si>
  <si>
    <t>SC_Legal_Real_Estate__c</t>
  </si>
  <si>
    <t>SC_Developer_Fee__c</t>
  </si>
  <si>
    <t>SC_Project_Mgmt_Dev_Consultant__c</t>
  </si>
  <si>
    <t>SC_Other_Consultants__c</t>
  </si>
  <si>
    <t>SC_Soft_Cost_Contingency__c</t>
  </si>
  <si>
    <t>SC_Other__c</t>
  </si>
  <si>
    <t>PDBF_Bridge_Loan_Fees__c</t>
  </si>
  <si>
    <t>PDBF_Bridge_Loan_Interest__c</t>
  </si>
  <si>
    <t>CF_Construction_Loan_Fees__c</t>
  </si>
  <si>
    <t>CF_Construction_Loan_Expense__c</t>
  </si>
  <si>
    <t>CF_Construction_Loan_Legal__c</t>
  </si>
  <si>
    <t>CF_Construction_Period_Interest__c</t>
  </si>
  <si>
    <t>CF_Lease_up_Period_Interest__c</t>
  </si>
  <si>
    <t>PF_Permanent_Loan_Fees__c</t>
  </si>
  <si>
    <t>PF_Permanent_Loan_Expenses__c</t>
  </si>
  <si>
    <t>PF_Permanent_Loan_Legal__c</t>
  </si>
  <si>
    <t>PF_LIHTC_Fees__c</t>
  </si>
  <si>
    <t>PF_LIHTC_Legal__c</t>
  </si>
  <si>
    <t>PF_LIHTC_Owner_Title_Policy__c</t>
  </si>
  <si>
    <t>PF_State_HTF_Fees__c</t>
  </si>
  <si>
    <t>PF_Other__c</t>
  </si>
  <si>
    <t>CR_Operating_Reserves__c</t>
  </si>
  <si>
    <t>CR_Replacement_Reserves__c</t>
  </si>
  <si>
    <t>CR_Other_Reserves__c</t>
  </si>
  <si>
    <t>ODC_Real_Estate_Tax__c</t>
  </si>
  <si>
    <t>ODC_Insurance__c</t>
  </si>
  <si>
    <t>ODC_Relocation__c</t>
  </si>
  <si>
    <t>ODC_Bidding__c</t>
  </si>
  <si>
    <t>ODC_Permits_Fees_Hookups__c</t>
  </si>
  <si>
    <t>ODC_Impact_Mitigation_Fees__c</t>
  </si>
  <si>
    <t>ODC_Development_Period_Utilities__c</t>
  </si>
  <si>
    <t>ODC_Nonprofit_Donation__c</t>
  </si>
  <si>
    <t>ODC_Accounting_Audit__c</t>
  </si>
  <si>
    <t>ODC_Marketing_Leasing_Expenses__c</t>
  </si>
  <si>
    <t>ODC_Carrying_Costs_at_Rent_up_Reserve__c</t>
  </si>
  <si>
    <t>BRCI_Issuer_Fees_Related_Expenses__c</t>
  </si>
  <si>
    <t>BRCI_Bond_Counsel__c</t>
  </si>
  <si>
    <t>BRCI_Trustee_Fees_Expenses__c</t>
  </si>
  <si>
    <t>BRCI_Underwriter_Fees_Counsel__c</t>
  </si>
  <si>
    <t>BRCI_Placement_Agent_Fees_Counsel__c</t>
  </si>
  <si>
    <t>BRCI_Borrowers_Counsel_Bond_Related__c</t>
  </si>
  <si>
    <t>BRCI_Rating_Agency__c</t>
  </si>
  <si>
    <t>AC_EBA_Existing_Structures__c</t>
  </si>
  <si>
    <t>AC_EBA_Liens__c</t>
  </si>
  <si>
    <t>AC_EBA_Closing_Title_Recording_Costs__c</t>
  </si>
  <si>
    <t>AC_EBA_Extension_Payment__c</t>
  </si>
  <si>
    <t>AC_EBA_Other__c</t>
  </si>
  <si>
    <t>C_EBA_Demolition__c</t>
  </si>
  <si>
    <t>C_EBA_New_Building__c</t>
  </si>
  <si>
    <t>C_EBA_Rehabilitation__c</t>
  </si>
  <si>
    <t>C_EBA_Contractor_Profit__c</t>
  </si>
  <si>
    <t>C_EBA_Contractor_Overhead__c</t>
  </si>
  <si>
    <t>C_EBA_New_Construction_Contingency__c</t>
  </si>
  <si>
    <t>C_EBA_Rehab_Contingency__c</t>
  </si>
  <si>
    <t>C_EBA_Accessory_Building__c</t>
  </si>
  <si>
    <t>C_EBA_Environmental_Abatement_Building__c</t>
  </si>
  <si>
    <t>C_EBA_Environmental_Abatement_Land__c</t>
  </si>
  <si>
    <t>C_EBA_Sales_Tax__c</t>
  </si>
  <si>
    <t>C_EBA_Bond_Premium__c</t>
  </si>
  <si>
    <t>C_EBA_Equipment_and_Furnishings__c</t>
  </si>
  <si>
    <t>C_EBA_Other__c</t>
  </si>
  <si>
    <t>SC_EBA_Market_Study__c</t>
  </si>
  <si>
    <t>SC_EBA_Architect__c</t>
  </si>
  <si>
    <t>SC_EBA_Engineering__c</t>
  </si>
  <si>
    <t>SC_EBA_Environmental_Assessment__c</t>
  </si>
  <si>
    <t>SC_EBA_Geotechnical_Study__c</t>
  </si>
  <si>
    <t>SC_EBA_Boundary_Topo_Survey__c</t>
  </si>
  <si>
    <t>SC_EBA_Legal_Real_Estate__c</t>
  </si>
  <si>
    <t>SC_EBA_Developer_Fee__c</t>
  </si>
  <si>
    <t>SC_EBA_Project_Mgmt_Dev_Cons_Fees__c</t>
  </si>
  <si>
    <t>SC_EBA_Other_Consultants__c</t>
  </si>
  <si>
    <t>SC_EBA_Soft_Cost_Contingency__c</t>
  </si>
  <si>
    <t>SC_EBA_Other__c</t>
  </si>
  <si>
    <t>CF_EBA_Construction_Loan_Fees__c</t>
  </si>
  <si>
    <t>CF_EBA_Construction_Loan_Expense__c</t>
  </si>
  <si>
    <t>CF_EBA_Construction_Loan_Legal__c</t>
  </si>
  <si>
    <t>CF_EBA_Construction_Period_Interest__c</t>
  </si>
  <si>
    <t>ODC_EBA_Real_Estate_Tax__c</t>
  </si>
  <si>
    <t>ODC_EBA_Insurance__c</t>
  </si>
  <si>
    <t>ODC_EBA_Relocation__c</t>
  </si>
  <si>
    <t>ODC_EBA_Bidding__c</t>
  </si>
  <si>
    <t>ODC_EBA_Permits_Fees_Hookups__c</t>
  </si>
  <si>
    <t>ODC_EBA_Impact_Mitigation_Fees__c</t>
  </si>
  <si>
    <t>ODC_EBA_Development_Period_Utilities__c</t>
  </si>
  <si>
    <t>ODC_EBA_Accounting_Audit__c</t>
  </si>
  <si>
    <t>C_EBNCR_Demolition__c</t>
  </si>
  <si>
    <t>C_EBNCR_New_Building__c</t>
  </si>
  <si>
    <t>C_EBNCR_Rehabilitation__c</t>
  </si>
  <si>
    <t>C_EBNCR_Contractor_Profit__c</t>
  </si>
  <si>
    <t>C_EBNCR_Contractor_Overhead__c</t>
  </si>
  <si>
    <t>C_EBNCR_New_Construction_Contingency__c</t>
  </si>
  <si>
    <t>C_EBNCR_Rehab_Contingency__c</t>
  </si>
  <si>
    <t>C_EBNCR_Accessory_Building__c</t>
  </si>
  <si>
    <t>C_EBNCR_Environmental_Abatement_Building__c</t>
  </si>
  <si>
    <t>C_EBNCR_Environmental_Abatement_Land__c</t>
  </si>
  <si>
    <t>C_EBNCR_Sales_Tax__c</t>
  </si>
  <si>
    <t>C_EBNCR_Bond_Premium__c</t>
  </si>
  <si>
    <t>C_EBNCR_Equipment_and_Furnishings__c</t>
  </si>
  <si>
    <t>C_EBNCR_Other__c</t>
  </si>
  <si>
    <t>SC_EBNCR_Market_Study__c</t>
  </si>
  <si>
    <t>SC_EBNCR_Architect__c</t>
  </si>
  <si>
    <t>SC_EBNCR_Engineering__c</t>
  </si>
  <si>
    <t>SC_EBNCR_Environmental_Assessment__c</t>
  </si>
  <si>
    <t>SC_EBNCR_Geotechnical_Study__c</t>
  </si>
  <si>
    <t>SC_EBNCR_Boundary_Topo_Survey__c</t>
  </si>
  <si>
    <t>SC_EBNCR_Legal_Real_Estate__c</t>
  </si>
  <si>
    <t>SC_EBNCR_Developer_Fee__c</t>
  </si>
  <si>
    <t>SC_EBNCR_Project_Mgmt_Dev_Cons_Fees__c</t>
  </si>
  <si>
    <t>SC_EBNCR_Other_Consultants__c</t>
  </si>
  <si>
    <t>SC_EBNCR_Soft_Cost_Contingency__c</t>
  </si>
  <si>
    <t>SC_EBNCR_Other__c</t>
  </si>
  <si>
    <t>CF_EBNCR_Construction_Loan_Fees__c</t>
  </si>
  <si>
    <t>CF_EBNCR_Construction_Loan_Expense__c</t>
  </si>
  <si>
    <t>CF_EBNCR_Construction_Loan_Legal__c</t>
  </si>
  <si>
    <t>CF_EBNCR_Construction_Period_Interest__c</t>
  </si>
  <si>
    <t>ODC_EBNCR_Real_Estate_Tax__c</t>
  </si>
  <si>
    <t>ODC_EBNCR_Insurance__c</t>
  </si>
  <si>
    <t>ODC_EBNCR_Relocation__c</t>
  </si>
  <si>
    <t>ODC_EBNCR_Bidding__c</t>
  </si>
  <si>
    <t>ODC_EBNCR_Permits_Fees_Hookups__c</t>
  </si>
  <si>
    <t>ODC_EBNCR_Impact_Mitigation_Fees__c</t>
  </si>
  <si>
    <t>ODC_EBNCR_Development_Period_Utilities__c</t>
  </si>
  <si>
    <t>ODC_EBNCR_Accounting_Audit__c</t>
  </si>
  <si>
    <t>Funding__c</t>
  </si>
  <si>
    <t>Version_Name__c</t>
  </si>
  <si>
    <t>Version_Notes__c</t>
  </si>
  <si>
    <t>Analyst__c</t>
  </si>
  <si>
    <t>X130_Pct_Eligible_Basis_Boost__c</t>
  </si>
  <si>
    <t>EGC_Tax_Credit_Factor__c</t>
  </si>
  <si>
    <t>EBCC_Less_Federal_Grants_Acq__c</t>
  </si>
  <si>
    <t>EBCC_Less_NonQual_Acq__c</t>
  </si>
  <si>
    <t>EBCC_Less_Costs_NonQual_Units_Acq__c</t>
  </si>
  <si>
    <t>EBCC_Less_Historic_Rehab_Acq__c</t>
  </si>
  <si>
    <t>EBCC_Applicable_Fraction_Acq__c</t>
  </si>
  <si>
    <t>EBCC_Applicable_Pct_Acq__c</t>
  </si>
  <si>
    <t>EBCC_Less_NonQual_RNC__c</t>
  </si>
  <si>
    <t>EBCC_Less_Costs_NonQual_Units_RNC__c</t>
  </si>
  <si>
    <t>EBCC_Less_Historic_Rehab_RNC__c</t>
  </si>
  <si>
    <t>EBCC_Applicable_Fraction_RNC__c</t>
  </si>
  <si>
    <t>EBCC_Applicable_Pct_RNC__c</t>
  </si>
  <si>
    <t>EGC_Equity_Gap__c</t>
  </si>
  <si>
    <t>Equity_Gap__c</t>
  </si>
  <si>
    <t>Nbr_of_LIH_Units__c</t>
  </si>
  <si>
    <t>CY_Max_Ann_Crdt_per_LIH_Unit_Limit__c</t>
  </si>
  <si>
    <t>CY_Avail_per_cap_Credit_Amt1__c</t>
  </si>
  <si>
    <t>Nbr_of_Studio_Units__c</t>
  </si>
  <si>
    <t>Nbr_of_1_Bdrm_Units__c</t>
  </si>
  <si>
    <t>Nbr_of_2_Bdrm_Units__c</t>
  </si>
  <si>
    <t>Nbr_of_3_Bdrm_Units__c</t>
  </si>
  <si>
    <t>Nbr_of_4plus_Bdrm_Units__c</t>
  </si>
  <si>
    <t>Draft</t>
  </si>
  <si>
    <t>Residential_Sources__c</t>
  </si>
  <si>
    <t>Committed_Amount__c</t>
  </si>
  <si>
    <t>Interest_Rate__c</t>
  </si>
  <si>
    <t>Loan_Term__c</t>
  </si>
  <si>
    <t>Amortization_Period__c</t>
  </si>
  <si>
    <t>Repayment_Structure__c</t>
  </si>
  <si>
    <t>C_EBA_Site_Work_Infrastructure__c</t>
  </si>
  <si>
    <t>C_EBNCR_Site_Work_Infrastructure__c</t>
  </si>
  <si>
    <t>Behavioral Illness</t>
  </si>
  <si>
    <r>
      <t>3</t>
    </r>
    <r>
      <rPr>
        <vertAlign val="superscript"/>
        <sz val="8"/>
        <rFont val="Verdana"/>
        <family val="2"/>
      </rPr>
      <t>rd</t>
    </r>
    <r>
      <rPr>
        <sz val="8"/>
        <rFont val="Verdana"/>
        <family val="2"/>
      </rPr>
      <t xml:space="preserve"> Party Certification of final development cost</t>
    </r>
  </si>
  <si>
    <t>Form 6D: LIHTC Calculation</t>
  </si>
  <si>
    <t>Less Total Non-LIHTC Residential Sources</t>
  </si>
  <si>
    <t>Tax Credit Type</t>
  </si>
  <si>
    <t>select…</t>
  </si>
  <si>
    <t>RESIDENT SERVICES</t>
  </si>
  <si>
    <t>Subsidy Shortfall</t>
  </si>
  <si>
    <t xml:space="preserve"> (EGI - Total Expenses)</t>
  </si>
  <si>
    <t>OPERATING EXPENSES</t>
  </si>
  <si>
    <t>OTHER EXPENSES</t>
  </si>
  <si>
    <t>TOTAL DEBT SERVICE</t>
  </si>
  <si>
    <t>Non-LIH Units</t>
  </si>
  <si>
    <t>ANNUAL RENT SUBSIDY (Do Not Include Operating or Service Funding Sources Here)</t>
  </si>
  <si>
    <t>PHA/HUD/USDA Rent Subsidy</t>
  </si>
  <si>
    <t>Non- PHA/HUD/USDA Rent Subsidy</t>
  </si>
  <si>
    <t># Accessible Units</t>
  </si>
  <si>
    <t># Units Accessable</t>
  </si>
  <si>
    <t>Schematic Design Completed</t>
  </si>
  <si>
    <t>Design Development Completed</t>
  </si>
  <si>
    <t>Construction Documents Completed</t>
  </si>
  <si>
    <t>Investor Selected</t>
  </si>
  <si>
    <t>Award date for Service Funding/Commitment</t>
  </si>
  <si>
    <t>Final Equity Pay-In (LIHTC projects)</t>
  </si>
  <si>
    <t>Qualified Occupancy</t>
  </si>
  <si>
    <t>Projected First LIHTC Year start</t>
  </si>
  <si>
    <t>Service Provider Organization</t>
  </si>
  <si>
    <t>Rental</t>
  </si>
  <si>
    <t>Home Ownership</t>
  </si>
  <si>
    <t>NC+R</t>
  </si>
  <si>
    <t>A+R</t>
  </si>
  <si>
    <t>Project Completed</t>
  </si>
  <si>
    <t>Project Currently Being Developed</t>
  </si>
  <si>
    <t xml:space="preserve"> Project</t>
  </si>
  <si>
    <t>Form 8D: Operating Pro Forma, Page 2</t>
  </si>
  <si>
    <t>Other Residential</t>
  </si>
  <si>
    <t>Business</t>
  </si>
  <si>
    <t>Management - On-site (Form 8C)</t>
  </si>
  <si>
    <t>Management - Off-site (Form 8C)</t>
  </si>
  <si>
    <t>Gross Tenant Paid Rental Income (Form 8A)</t>
  </si>
  <si>
    <t>Gross Rental Subsidy Income (Form 8B)</t>
  </si>
  <si>
    <t>Gross Annual Operating Subsidy Sources (Form 8B)</t>
  </si>
  <si>
    <t>Services Funding Subsidy (Form 8B)</t>
  </si>
  <si>
    <t>Service Expenses (Form 8C)</t>
  </si>
  <si>
    <t>Services Funding - from Cash Flow (Form 8C)</t>
  </si>
  <si>
    <t>Hard Debt Coverage Ratio</t>
  </si>
  <si>
    <t>Funds Available for Debt Service</t>
  </si>
  <si>
    <t>Maximum Allowed Rent + UAs for AMI</t>
  </si>
  <si>
    <t>Substance Use Disorder</t>
  </si>
  <si>
    <t>Source Name</t>
  </si>
  <si>
    <t>Amount</t>
  </si>
  <si>
    <t>Evergreen Advocate</t>
  </si>
  <si>
    <t>Name and Title:</t>
  </si>
  <si>
    <t>n/a - Not Started</t>
  </si>
  <si>
    <t>OnTime_OnBudget2</t>
  </si>
  <si>
    <t>In the space below, provide detail on the indicated Other Activities.</t>
  </si>
  <si>
    <t>Carrying Costs at Rent up / Lease Up Reserve</t>
  </si>
  <si>
    <t>Form 6E: Fee Schedule</t>
  </si>
  <si>
    <t>Full-time Annual Salary of an FTE in this position</t>
  </si>
  <si>
    <t>Operating Sources</t>
  </si>
  <si>
    <t>Staff Title</t>
  </si>
  <si>
    <t>Please explain how you arrived at the vacancy and inflation factors used in the Operating Pro Forma.</t>
  </si>
  <si>
    <t>Form 7: Financing Sources</t>
  </si>
  <si>
    <t>Intellectual/Developmental Disabled</t>
  </si>
  <si>
    <t>Physically Disabled</t>
  </si>
  <si>
    <t>ANNUAL SERVICE SUBSIDY SOURCES (Do Not Include Operating or Rent Subsidy Dollars Here)</t>
  </si>
  <si>
    <t>Gross Rental PHA/HUD/USDA Subsidy (Form 8B)</t>
  </si>
  <si>
    <t>Contact Person Title</t>
  </si>
  <si>
    <t>Contact Person</t>
  </si>
  <si>
    <t>..</t>
  </si>
  <si>
    <t>Form 7B: Estimate of Cash Flow During Development</t>
  </si>
  <si>
    <t>Form 7B: Estimate of Cash Flow During Development (Page 2)</t>
  </si>
  <si>
    <t>Date:</t>
  </si>
  <si>
    <t>Month</t>
  </si>
  <si>
    <t>O</t>
  </si>
  <si>
    <t>N</t>
  </si>
  <si>
    <t>D</t>
  </si>
  <si>
    <t>J</t>
  </si>
  <si>
    <t>F</t>
  </si>
  <si>
    <t>M</t>
  </si>
  <si>
    <t>S</t>
  </si>
  <si>
    <t>Year</t>
  </si>
  <si>
    <t>Sources and Amounts of Revenue</t>
  </si>
  <si>
    <t>Sources and Amounts of Revenue (Continued)</t>
  </si>
  <si>
    <t>Totals</t>
  </si>
  <si>
    <t xml:space="preserve">     SUBTOTAL</t>
  </si>
  <si>
    <t>Expenses</t>
  </si>
  <si>
    <t>Expenses (Continued)</t>
  </si>
  <si>
    <t>Construction</t>
  </si>
  <si>
    <t>Soft Costs</t>
  </si>
  <si>
    <t>Pre Dev/Bridge Financing</t>
  </si>
  <si>
    <t>Bond Related Costs</t>
  </si>
  <si>
    <t>REVENUE less EXPENSES:</t>
  </si>
  <si>
    <t>Notes on Cash Flow:</t>
  </si>
  <si>
    <t>Multiple</t>
  </si>
  <si>
    <t>Enter Project Name on Form 1</t>
  </si>
  <si>
    <t>Enter Site 1 Name on Form 1</t>
  </si>
  <si>
    <t>Enter Site 2 Name on Form 1</t>
  </si>
  <si>
    <t>Enter Site 3 Name on Form 1</t>
  </si>
  <si>
    <t>2A</t>
  </si>
  <si>
    <t>WARNING: Unit Mix Does Not Match Form 8A</t>
  </si>
  <si>
    <t>WARNING: Total Units Does Not Match Form 1</t>
  </si>
  <si>
    <t>2B</t>
  </si>
  <si>
    <t>WARNING: Square footage needed for Low Income Units</t>
  </si>
  <si>
    <t>WARNING: Square footage needed for Common Area/Manager Units</t>
  </si>
  <si>
    <t>WARNING: Square footage needed for Market Rate Units</t>
  </si>
  <si>
    <t>WARNING: Total Low Income Units does not match Form 2A</t>
  </si>
  <si>
    <t>Complete Form 4</t>
  </si>
  <si>
    <t>Complete Form 6E</t>
  </si>
  <si>
    <t>WARNING: Residential sources discrepancy between Form 6A and Form 7A greater than $10</t>
  </si>
  <si>
    <t>WARNING: Non-Residential sources discrepancy between Form 6A and Form 7A greater than $10</t>
  </si>
  <si>
    <t>6D</t>
  </si>
  <si>
    <t>Expected LIHTC Equity - ENTER ON FORM 7</t>
  </si>
  <si>
    <t>Expected LIHTC Equity</t>
  </si>
  <si>
    <t>6E</t>
  </si>
  <si>
    <t>WARNING: Does not match Form 6A</t>
  </si>
  <si>
    <t>Ensure that the total of the Permits, Fees &amp; Hookups (Cell J103) and Impact/Mitigation Fees (Cell J04) on Form 6A (Rollup) matches the total here.</t>
  </si>
  <si>
    <t>Complete Development Budget Cell J103 and/or J104</t>
  </si>
  <si>
    <t>WARNING: Divergence from Development Budget greater than $10</t>
  </si>
  <si>
    <t>7B</t>
  </si>
  <si>
    <t>Warning: Total Permanent Sources discrepancy between Form 7A and Form 7B greater than $10</t>
  </si>
  <si>
    <t>Warning: Total Costs discrepancy between Form 6A and Form 7B greater than $10</t>
  </si>
  <si>
    <t>WARNING: Should balance to zero</t>
  </si>
  <si>
    <t>8A</t>
  </si>
  <si>
    <t>WARNING: Total Number of Low Income Units does not match Form 2A</t>
  </si>
  <si>
    <t>WARNING: Total Number of Market Rate Units does not match Form 2A</t>
  </si>
  <si>
    <t>WARNING: Total Units does not match Form 1</t>
  </si>
  <si>
    <t>Enter PHA/HUD/USDA Detail on Form 8B</t>
  </si>
  <si>
    <t>8B</t>
  </si>
  <si>
    <t>8C</t>
  </si>
  <si>
    <t>WARNING - Costs Exceed Listed Funding</t>
  </si>
  <si>
    <t>Costs Are Covered By Listed Funding</t>
  </si>
  <si>
    <t>WARNING - Service Personnel Costs Exceed Listed Funding</t>
  </si>
  <si>
    <t>Service Personnel Costs Are Covered By Listed Funding</t>
  </si>
  <si>
    <t>WARNING - Non-Personnel Service Costs Exceed Listed Funding</t>
  </si>
  <si>
    <t>Non-Personnel Service Costs Are Covered By Listed Funding</t>
  </si>
  <si>
    <t>8E</t>
  </si>
  <si>
    <t>9A</t>
  </si>
  <si>
    <t>Enter Contact Name on Form 1</t>
  </si>
  <si>
    <t>Enter Phone Number on Form 1</t>
  </si>
  <si>
    <t>Enter Email Address on Form 1</t>
  </si>
  <si>
    <t>Enter Firm Name on Form 1, if applicable</t>
  </si>
  <si>
    <t>9D</t>
  </si>
  <si>
    <t>Enter Development Consultant Firm Name on Form 1</t>
  </si>
  <si>
    <t>9E</t>
  </si>
  <si>
    <t>Enter Property Management Firm Name on Form 9A</t>
  </si>
  <si>
    <t>Total Revenue</t>
  </si>
  <si>
    <t>Total Costs</t>
  </si>
  <si>
    <t>Remaining</t>
  </si>
  <si>
    <t>Eligible Basis Community Facilities</t>
  </si>
  <si>
    <t>Community Facility Eligible Basis</t>
  </si>
  <si>
    <t>Source &lt; Uses</t>
  </si>
  <si>
    <t>Source &gt; Uses</t>
  </si>
  <si>
    <t>Source = Uses</t>
  </si>
  <si>
    <t>Projects incorporating more than one Site must submit a multiple-Site set of Forms. Please contact Sean Harrington via email at sean.harrington@commerce.wa.gov to request a set tailored for your Project</t>
  </si>
  <si>
    <t>6C</t>
  </si>
  <si>
    <t>Enter Item on Form 6A</t>
  </si>
  <si>
    <t>7A</t>
  </si>
  <si>
    <t>WARNING: Overall sources discrepancy between Form 6A and Form 7A greater than $10</t>
  </si>
  <si>
    <t>WARNING: Total Number of CAUs/Manager Units does not match Form 2A</t>
  </si>
  <si>
    <t>WARNING: Discrepancy between Total PHA/HUD/USDA Subsidy and Form 8B greater than $10</t>
  </si>
  <si>
    <t>Warning: Discrepancy in Non-Cash Flow Services Subsidy between Form 8B and Form 8C greater than $10</t>
  </si>
  <si>
    <t>Cost listed on Form 8D. Please provide detail here. (Overwrite this text with your answer)</t>
  </si>
  <si>
    <t>Enter Organization Name on Form 1</t>
  </si>
  <si>
    <t>Grant, Recoverable</t>
  </si>
  <si>
    <t>Appropriate_Studio_Cost_per_Unit__c</t>
  </si>
  <si>
    <t>Appropriate_1Bdrm_Cost_per_Unit__c</t>
  </si>
  <si>
    <t>Appropriate_2Bdrm_Cost_per_Unit__c</t>
  </si>
  <si>
    <t>Appropriate_3Bdrm_Cost_per_Unit__c</t>
  </si>
  <si>
    <t>Appropriate_4_Bdrm_Cost_per_Unit__c</t>
  </si>
  <si>
    <t>Is_King_or_75Pct_Homeless__c</t>
  </si>
  <si>
    <t>PDBF_Other__c</t>
  </si>
  <si>
    <t>CF_Other__c</t>
  </si>
  <si>
    <t>ODC_3rd_Party_Cert__c</t>
  </si>
  <si>
    <t>ODC_Other__c</t>
  </si>
  <si>
    <t>BECF_Community_Facility__c</t>
  </si>
  <si>
    <t>BRCI_Other__c</t>
  </si>
  <si>
    <t>ODC_EBA_3rd_Party_Cert__c</t>
  </si>
  <si>
    <t>BECF_EBA_Community_Facility__c</t>
  </si>
  <si>
    <t>ODC_EBNCR_3rd_Party_Cert__c</t>
  </si>
  <si>
    <t>BECF_EBNCR_Community_Facility__c</t>
  </si>
  <si>
    <t>Maximum Annual Credit Per Low-Income Unit Limit (use latest Exhibit J values from LIHTC website)</t>
  </si>
  <si>
    <t>NOTE: includes both Residential and NonResidential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</si>
</sst>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
    <numFmt numFmtId="166" formatCode="&quot;$&quot;#,##0"/>
    <numFmt numFmtId="167" formatCode="_(&quot;$&quot;* #,##0.00_);_(&quot;$&quot;* \(#,##0.00\);_(&quot;$&quot;* &quot;-&quot;_);_(@_)"/>
    <numFmt numFmtId="168" formatCode="0;\-0;;@"/>
    <numFmt numFmtId="169" formatCode="#,##0.000_);\(#,##0.000\)"/>
    <numFmt numFmtId="170" formatCode="0.000"/>
    <numFmt numFmtId="171" formatCode="_(&quot;$&quot;* #,##0_);_(&quot;$&quot;* \(#,##0\);_(&quot;$&quot;* &quot;-&quot;??_);_(@_)"/>
    <numFmt numFmtId="172" formatCode="_(&quot;$&quot;* #,##0.0_);_(&quot;$&quot;* \(#,##0.0\);_(&quot;$&quot;* &quot;-&quot;_);_(@_)"/>
    <numFmt numFmtId="173" formatCode="[$-409]mmm\-yy;@"/>
    <numFmt numFmtId="174" formatCode="&quot;$&quot;#,##0.00"/>
  </numFmts>
  <fonts count="8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i/>
      <sz val="10"/>
      <name val="Arial"/>
      <family val="2"/>
    </font>
    <font>
      <b/>
      <sz val="10"/>
      <name val="Arial"/>
      <family val="2"/>
    </font>
    <font>
      <b/>
      <sz val="9"/>
      <name val="Arial"/>
      <family val="2"/>
    </font>
    <font>
      <sz val="9"/>
      <name val="Arial"/>
      <family val="2"/>
    </font>
    <font>
      <b/>
      <sz val="8"/>
      <name val="Arial"/>
      <family val="2"/>
    </font>
    <font>
      <b/>
      <sz val="10"/>
      <color indexed="8"/>
      <name val="Arial"/>
      <family val="2"/>
    </font>
    <font>
      <sz val="8"/>
      <name val="Times New Roman"/>
      <family val="1"/>
    </font>
    <font>
      <sz val="8"/>
      <name val="Arial"/>
      <family val="2"/>
    </font>
    <font>
      <sz val="10"/>
      <name val="Arial Black"/>
      <family val="2"/>
    </font>
    <font>
      <sz val="11"/>
      <name val="Calibri"/>
      <family val="2"/>
      <scheme val="minor"/>
    </font>
    <font>
      <sz val="10"/>
      <name val="Calibri"/>
      <family val="2"/>
      <scheme val="minor"/>
    </font>
    <font>
      <b/>
      <sz val="11"/>
      <name val="Calibri"/>
      <family val="2"/>
      <scheme val="minor"/>
    </font>
    <font>
      <b/>
      <sz val="12"/>
      <name val="Calibri"/>
      <family val="2"/>
      <scheme val="minor"/>
    </font>
    <font>
      <b/>
      <i/>
      <sz val="10"/>
      <name val="Calibri"/>
      <family val="2"/>
      <scheme val="minor"/>
    </font>
    <font>
      <b/>
      <sz val="10"/>
      <name val="Calibri"/>
      <family val="2"/>
      <scheme val="minor"/>
    </font>
    <font>
      <b/>
      <sz val="14"/>
      <name val="Calibri"/>
      <family val="2"/>
      <scheme val="minor"/>
    </font>
    <font>
      <b/>
      <sz val="10"/>
      <color rgb="FFFF0000"/>
      <name val="Arial"/>
      <family val="2"/>
    </font>
    <font>
      <sz val="8"/>
      <name val="Calibri"/>
      <family val="2"/>
      <scheme val="minor"/>
    </font>
    <font>
      <sz val="10"/>
      <color theme="1"/>
      <name val="Calibri"/>
      <family val="2"/>
      <scheme val="minor"/>
    </font>
    <font>
      <sz val="8"/>
      <name val="Verdana"/>
      <family val="2"/>
    </font>
    <font>
      <b/>
      <sz val="12"/>
      <name val="Verdana"/>
      <family val="2"/>
    </font>
    <font>
      <b/>
      <sz val="8"/>
      <name val="Verdana"/>
      <family val="2"/>
    </font>
    <font>
      <b/>
      <sz val="10"/>
      <name val="Verdana"/>
      <family val="2"/>
    </font>
    <font>
      <b/>
      <sz val="8"/>
      <color indexed="60"/>
      <name val="Verdana"/>
      <family val="2"/>
    </font>
    <font>
      <b/>
      <i/>
      <sz val="8"/>
      <name val="Verdana"/>
      <family val="2"/>
    </font>
    <font>
      <b/>
      <sz val="8"/>
      <color rgb="FFFF0000"/>
      <name val="Verdana"/>
      <family val="2"/>
    </font>
    <font>
      <sz val="10"/>
      <name val="Verdana"/>
      <family val="2"/>
    </font>
    <font>
      <i/>
      <sz val="8"/>
      <name val="Verdana"/>
      <family val="2"/>
    </font>
    <font>
      <b/>
      <sz val="8"/>
      <name val="Calibri"/>
      <family val="2"/>
      <scheme val="minor"/>
    </font>
    <font>
      <b/>
      <sz val="8"/>
      <color rgb="FFFF0000"/>
      <name val="Calibri"/>
      <family val="2"/>
      <scheme val="minor"/>
    </font>
    <font>
      <b/>
      <sz val="12"/>
      <color rgb="FFFF0000"/>
      <name val="Arial"/>
      <family val="2"/>
    </font>
    <font>
      <b/>
      <i/>
      <sz val="9"/>
      <name val="Calibri"/>
      <family val="2"/>
      <scheme val="minor"/>
    </font>
    <font>
      <b/>
      <sz val="14"/>
      <color indexed="8"/>
      <name val="Calibri"/>
      <family val="2"/>
      <scheme val="minor"/>
    </font>
    <font>
      <b/>
      <sz val="10"/>
      <color theme="1"/>
      <name val="Calibri"/>
      <family val="2"/>
      <scheme val="minor"/>
    </font>
    <font>
      <sz val="9"/>
      <name val="Calibri"/>
      <family val="2"/>
      <scheme val="minor"/>
    </font>
    <font>
      <sz val="9"/>
      <color theme="1"/>
      <name val="Calibri"/>
      <family val="2"/>
      <scheme val="minor"/>
    </font>
    <font>
      <b/>
      <sz val="9"/>
      <name val="Calibri"/>
      <family val="2"/>
      <scheme val="minor"/>
    </font>
    <font>
      <sz val="10"/>
      <color indexed="8"/>
      <name val="Calibri"/>
      <family val="2"/>
      <scheme val="minor"/>
    </font>
    <font>
      <i/>
      <sz val="9"/>
      <name val="Calibri"/>
      <family val="2"/>
      <scheme val="minor"/>
    </font>
    <font>
      <i/>
      <sz val="10"/>
      <name val="Calibri"/>
      <family val="2"/>
      <scheme val="minor"/>
    </font>
    <font>
      <b/>
      <sz val="10"/>
      <color rgb="FFFF0000"/>
      <name val="Calibri"/>
      <family val="2"/>
      <scheme val="minor"/>
    </font>
    <font>
      <sz val="11"/>
      <color theme="0"/>
      <name val="Calibri"/>
      <family val="2"/>
      <scheme val="minor"/>
    </font>
    <font>
      <sz val="14"/>
      <name val="Calibri"/>
      <family val="2"/>
      <scheme val="minor"/>
    </font>
    <font>
      <b/>
      <sz val="11"/>
      <color rgb="FFFF0000"/>
      <name val="Calibri"/>
      <family val="2"/>
      <scheme val="minor"/>
    </font>
    <font>
      <b/>
      <sz val="11"/>
      <color indexed="8"/>
      <name val="Calibri"/>
      <family val="2"/>
      <scheme val="minor"/>
    </font>
    <font>
      <sz val="11"/>
      <color indexed="8"/>
      <name val="Calibri"/>
      <family val="2"/>
      <scheme val="minor"/>
    </font>
    <font>
      <sz val="9"/>
      <color indexed="8"/>
      <name val="Calibri"/>
      <family val="2"/>
      <scheme val="minor"/>
    </font>
    <font>
      <b/>
      <sz val="9"/>
      <color indexed="8"/>
      <name val="Calibri"/>
      <family val="2"/>
      <scheme val="minor"/>
    </font>
    <font>
      <b/>
      <i/>
      <sz val="11"/>
      <color indexed="8"/>
      <name val="Calibri"/>
      <family val="2"/>
      <scheme val="minor"/>
    </font>
    <font>
      <b/>
      <sz val="8"/>
      <color indexed="8"/>
      <name val="Calibri"/>
      <family val="2"/>
      <scheme val="minor"/>
    </font>
    <font>
      <i/>
      <sz val="8"/>
      <color indexed="8"/>
      <name val="Calibri"/>
      <family val="2"/>
      <scheme val="minor"/>
    </font>
    <font>
      <i/>
      <sz val="8"/>
      <name val="Calibri"/>
      <family val="2"/>
      <scheme val="minor"/>
    </font>
    <font>
      <sz val="9"/>
      <color indexed="81"/>
      <name val="Tahoma"/>
      <family val="2"/>
    </font>
    <font>
      <b/>
      <sz val="9"/>
      <color indexed="81"/>
      <name val="Tahoma"/>
      <family val="2"/>
    </font>
    <font>
      <b/>
      <sz val="9"/>
      <color rgb="FFFF0000"/>
      <name val="Calibri"/>
      <family val="2"/>
      <scheme val="minor"/>
    </font>
    <font>
      <b/>
      <sz val="9"/>
      <color indexed="10"/>
      <name val="Calibri"/>
      <family val="2"/>
      <scheme val="minor"/>
    </font>
    <font>
      <i/>
      <sz val="9"/>
      <color indexed="8"/>
      <name val="Calibri"/>
      <family val="2"/>
      <scheme val="minor"/>
    </font>
    <font>
      <b/>
      <i/>
      <sz val="11"/>
      <name val="Calibri"/>
      <family val="2"/>
      <scheme val="minor"/>
    </font>
    <font>
      <b/>
      <u/>
      <sz val="10"/>
      <name val="Calibri"/>
      <family val="2"/>
      <scheme val="minor"/>
    </font>
    <font>
      <i/>
      <sz val="11"/>
      <color indexed="8"/>
      <name val="Calibri"/>
      <family val="2"/>
      <scheme val="minor"/>
    </font>
    <font>
      <b/>
      <sz val="10"/>
      <color indexed="8"/>
      <name val="Calibri"/>
      <family val="2"/>
      <scheme val="minor"/>
    </font>
    <font>
      <b/>
      <sz val="11"/>
      <color theme="1"/>
      <name val="Calibri"/>
      <family val="2"/>
    </font>
    <font>
      <sz val="11"/>
      <color rgb="FF000000"/>
      <name val="Calibri"/>
      <family val="2"/>
    </font>
    <font>
      <b/>
      <sz val="10"/>
      <name val="Calibri"/>
      <family val="2"/>
    </font>
    <font>
      <b/>
      <sz val="16"/>
      <color theme="1"/>
      <name val="Calibri"/>
      <family val="2"/>
      <scheme val="minor"/>
    </font>
    <font>
      <b/>
      <sz val="11"/>
      <color rgb="FF0070C0"/>
      <name val="Calibri"/>
      <family val="2"/>
      <scheme val="minor"/>
    </font>
    <font>
      <sz val="14"/>
      <color indexed="8"/>
      <name val="Calibri"/>
      <family val="2"/>
      <scheme val="minor"/>
    </font>
    <font>
      <sz val="14"/>
      <color theme="1"/>
      <name val="Calibri"/>
      <family val="2"/>
      <scheme val="minor"/>
    </font>
    <font>
      <i/>
      <sz val="10"/>
      <name val="Lucida Console"/>
      <family val="3"/>
    </font>
    <font>
      <sz val="10"/>
      <color theme="1"/>
      <name val="Lucida Console"/>
      <family val="3"/>
    </font>
    <font>
      <sz val="9"/>
      <color rgb="FF000000"/>
      <name val="Arial"/>
      <family val="2"/>
    </font>
    <font>
      <sz val="11"/>
      <color rgb="FF000000"/>
      <name val="Calibri"/>
      <family val="2"/>
      <scheme val="minor"/>
    </font>
    <font>
      <vertAlign val="superscript"/>
      <sz val="8"/>
      <name val="Verdana"/>
      <family val="2"/>
    </font>
    <font>
      <sz val="8"/>
      <color theme="1"/>
      <name val="Arial"/>
      <family val="2"/>
    </font>
    <font>
      <sz val="11"/>
      <color rgb="FF9C6500"/>
      <name val="Calibri"/>
      <family val="2"/>
      <scheme val="minor"/>
    </font>
    <font>
      <b/>
      <sz val="11"/>
      <color rgb="FF9C6500"/>
      <name val="Calibri"/>
      <family val="2"/>
      <scheme val="minor"/>
    </font>
    <font>
      <b/>
      <sz val="14"/>
      <name val="Arial"/>
      <family val="2"/>
    </font>
    <font>
      <b/>
      <sz val="9"/>
      <color theme="1"/>
      <name val="Calibri"/>
      <family val="2"/>
      <scheme val="minor"/>
    </font>
    <font>
      <i/>
      <sz val="11"/>
      <color indexed="8"/>
      <name val="Arial"/>
      <family val="2"/>
    </font>
    <font>
      <b/>
      <i/>
      <sz val="11"/>
      <color theme="1"/>
      <name val="Calibri"/>
      <family val="2"/>
      <scheme val="minor"/>
    </font>
    <font>
      <sz val="12"/>
      <name val="Calibri"/>
      <family val="2"/>
      <scheme val="minor"/>
    </font>
    <font>
      <u/>
      <sz val="11"/>
      <color theme="10"/>
      <name val="Calibri"/>
      <family val="2"/>
      <scheme val="minor"/>
    </font>
    <font>
      <sz val="8"/>
      <color rgb="FFFF0000"/>
      <name val="Verdana"/>
      <family val="2"/>
    </font>
  </fonts>
  <fills count="32">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99"/>
        <bgColor indexed="64"/>
      </patternFill>
    </fill>
    <fill>
      <patternFill patternType="solid">
        <fgColor theme="8" tint="0.79998168889431442"/>
        <bgColor indexed="9"/>
      </patternFill>
    </fill>
    <fill>
      <patternFill patternType="solid">
        <fgColor rgb="FFFFFFCC"/>
        <bgColor indexed="9"/>
      </patternFill>
    </fill>
    <fill>
      <patternFill patternType="solid">
        <fgColor theme="9" tint="0.59999389629810485"/>
        <bgColor indexed="64"/>
      </patternFill>
    </fill>
    <fill>
      <patternFill patternType="solid">
        <fgColor theme="0"/>
        <bgColor indexed="9"/>
      </patternFill>
    </fill>
    <fill>
      <patternFill patternType="solid">
        <fgColor rgb="FFC00000"/>
        <bgColor indexed="64"/>
      </patternFill>
    </fill>
    <fill>
      <patternFill patternType="solid">
        <fgColor theme="8" tint="0.79998168889431442"/>
        <bgColor indexed="64"/>
      </patternFill>
    </fill>
    <fill>
      <patternFill patternType="solid">
        <fgColor rgb="FFFFFF99"/>
        <bgColor indexed="9"/>
      </patternFill>
    </fill>
    <fill>
      <patternFill patternType="darkTrellis">
        <bgColor auto="1"/>
      </patternFill>
    </fill>
    <fill>
      <patternFill patternType="darkTrellis">
        <fgColor auto="1"/>
        <bgColor auto="1"/>
      </patternFill>
    </fill>
    <fill>
      <patternFill patternType="solid">
        <fgColor theme="0" tint="-0.14999847407452621"/>
        <bgColor indexed="64"/>
      </patternFill>
    </fill>
    <fill>
      <patternFill patternType="lightUp">
        <bgColor rgb="FFFFFFFF"/>
      </patternFill>
    </fill>
    <fill>
      <patternFill patternType="solid">
        <fgColor theme="8" tint="0.59999389629810485"/>
        <bgColor indexed="64"/>
      </patternFill>
    </fill>
    <fill>
      <patternFill patternType="solid">
        <fgColor theme="5" tint="0.79998168889431442"/>
        <bgColor indexed="64"/>
      </patternFill>
    </fill>
    <fill>
      <patternFill patternType="lightTrellis">
        <bgColor theme="0" tint="-0.24994659260841701"/>
      </patternFill>
    </fill>
    <fill>
      <patternFill patternType="solid">
        <fgColor theme="0" tint="-0.499984740745262"/>
        <bgColor indexed="64"/>
      </patternFill>
    </fill>
    <fill>
      <patternFill patternType="darkGrid">
        <bgColor theme="0"/>
      </patternFill>
    </fill>
    <fill>
      <patternFill patternType="solid">
        <fgColor rgb="FFFF0000"/>
        <bgColor indexed="64"/>
      </patternFill>
    </fill>
    <fill>
      <patternFill patternType="solid">
        <fgColor theme="0" tint="-0.34998626667073579"/>
        <bgColor indexed="64"/>
      </patternFill>
    </fill>
    <fill>
      <patternFill patternType="solid">
        <fgColor rgb="FFFFFF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EB9C"/>
      </patternFill>
    </fill>
  </fills>
  <borders count="555">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double">
        <color indexed="64"/>
      </left>
      <right/>
      <top style="double">
        <color indexed="64"/>
      </top>
      <bottom style="double">
        <color indexed="64"/>
      </bottom>
      <diagonal/>
    </border>
    <border>
      <left/>
      <right style="medium">
        <color indexed="64"/>
      </right>
      <top/>
      <bottom style="thin">
        <color indexed="64"/>
      </bottom>
      <diagonal/>
    </border>
    <border>
      <left style="medium">
        <color theme="3" tint="-0.24994659260841701"/>
      </left>
      <right/>
      <top style="medium">
        <color theme="3" tint="-0.24994659260841701"/>
      </top>
      <bottom/>
      <diagonal/>
    </border>
    <border>
      <left/>
      <right/>
      <top style="medium">
        <color theme="3" tint="-0.24994659260841701"/>
      </top>
      <bottom/>
      <diagonal/>
    </border>
    <border>
      <left/>
      <right style="medium">
        <color theme="3" tint="-0.24994659260841701"/>
      </right>
      <top style="medium">
        <color theme="3" tint="-0.24994659260841701"/>
      </top>
      <bottom/>
      <diagonal/>
    </border>
    <border>
      <left style="medium">
        <color theme="3" tint="-0.24994659260841701"/>
      </left>
      <right/>
      <top/>
      <bottom/>
      <diagonal/>
    </border>
    <border>
      <left/>
      <right style="medium">
        <color theme="3" tint="-0.24994659260841701"/>
      </right>
      <top/>
      <bottom/>
      <diagonal/>
    </border>
    <border>
      <left style="medium">
        <color theme="3" tint="-0.24994659260841701"/>
      </left>
      <right/>
      <top/>
      <bottom style="medium">
        <color theme="3" tint="-0.24994659260841701"/>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style="medium">
        <color indexed="64"/>
      </left>
      <right style="thin">
        <color theme="0" tint="-0.14996795556505021"/>
      </right>
      <top style="thin">
        <color theme="0" tint="-0.14996795556505021"/>
      </top>
      <bottom style="thin">
        <color theme="0" tint="-0.1499679555650502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medium">
        <color indexed="64"/>
      </right>
      <top style="thin">
        <color indexed="64"/>
      </top>
      <bottom style="thin">
        <color indexed="64"/>
      </bottom>
      <diagonal/>
    </border>
    <border>
      <left style="thin">
        <color theme="0" tint="-0.14996795556505021"/>
      </left>
      <right style="medium">
        <color indexed="64"/>
      </right>
      <top style="thin">
        <color indexed="64"/>
      </top>
      <bottom style="medium">
        <color indexed="64"/>
      </bottom>
      <diagonal/>
    </border>
    <border>
      <left/>
      <right/>
      <top style="medium">
        <color auto="1"/>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theme="0" tint="-0.24994659260841701"/>
      </left>
      <right/>
      <top/>
      <bottom style="thin">
        <color indexed="64"/>
      </bottom>
      <diagonal/>
    </border>
    <border>
      <left/>
      <right/>
      <top/>
      <bottom style="medium">
        <color theme="5" tint="-0.499984740745262"/>
      </bottom>
      <diagonal/>
    </border>
    <border>
      <left style="thin">
        <color indexed="64"/>
      </left>
      <right style="medium">
        <color indexed="64"/>
      </right>
      <top style="thin">
        <color indexed="64"/>
      </top>
      <bottom style="thin">
        <color indexed="64"/>
      </bottom>
      <diagonal/>
    </border>
    <border>
      <left style="medium">
        <color indexed="64"/>
      </left>
      <right/>
      <top/>
      <bottom style="thin">
        <color theme="0" tint="-0.24994659260841701"/>
      </bottom>
      <diagonal/>
    </border>
    <border>
      <left/>
      <right/>
      <top/>
      <bottom style="thin">
        <color theme="0" tint="-0.24994659260841701"/>
      </bottom>
      <diagonal/>
    </border>
    <border>
      <left/>
      <right style="medium">
        <color indexed="64"/>
      </right>
      <top style="thin">
        <color theme="0" tint="-0.24994659260841701"/>
      </top>
      <bottom/>
      <diagonal/>
    </border>
    <border>
      <left/>
      <right style="medium">
        <color indexed="64"/>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theme="0" tint="-0.24994659260841701"/>
      </right>
      <top style="thin">
        <color indexed="64"/>
      </top>
      <bottom style="medium">
        <color indexed="64"/>
      </bottom>
      <diagonal/>
    </border>
    <border>
      <left style="thin">
        <color theme="0" tint="-0.14996795556505021"/>
      </left>
      <right/>
      <top style="thin">
        <color theme="0" tint="-0.14993743705557422"/>
      </top>
      <bottom style="medium">
        <color indexed="64"/>
      </bottom>
      <diagonal/>
    </border>
    <border>
      <left style="medium">
        <color indexed="64"/>
      </left>
      <right/>
      <top style="thin">
        <color indexed="64"/>
      </top>
      <bottom style="medium">
        <color indexed="64"/>
      </bottom>
      <diagonal/>
    </border>
    <border>
      <left style="double">
        <color indexed="64"/>
      </left>
      <right/>
      <top/>
      <bottom style="medium">
        <color indexed="64"/>
      </bottom>
      <diagonal/>
    </border>
    <border>
      <left style="thin">
        <color indexed="64"/>
      </left>
      <right/>
      <top style="thin">
        <color theme="0" tint="-0.24994659260841701"/>
      </top>
      <bottom/>
      <diagonal/>
    </border>
    <border>
      <left style="thin">
        <color indexed="64"/>
      </left>
      <right/>
      <top style="thin">
        <color theme="0" tint="-0.24994659260841701"/>
      </top>
      <bottom style="thin">
        <color theme="0" tint="-0.24994659260841701"/>
      </bottom>
      <diagonal/>
    </border>
    <border>
      <left/>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thin">
        <color theme="0" tint="-0.24994659260841701"/>
      </left>
      <right/>
      <top style="thin">
        <color theme="0" tint="-0.24994659260841701"/>
      </top>
      <bottom style="medium">
        <color indexed="64"/>
      </bottom>
      <diagonal/>
    </border>
    <border>
      <left style="thin">
        <color theme="0" tint="-0.14996795556505021"/>
      </left>
      <right/>
      <top style="thin">
        <color indexed="64"/>
      </top>
      <bottom style="medium">
        <color indexed="64"/>
      </bottom>
      <diagonal/>
    </border>
    <border>
      <left style="thin">
        <color indexed="64"/>
      </left>
      <right/>
      <top style="thin">
        <color theme="0" tint="-0.24994659260841701"/>
      </top>
      <bottom style="thin">
        <color indexed="64"/>
      </bottom>
      <diagonal/>
    </border>
    <border>
      <left style="thin">
        <color indexed="64"/>
      </left>
      <right style="medium">
        <color auto="1"/>
      </right>
      <top style="thin">
        <color indexed="64"/>
      </top>
      <bottom/>
      <diagonal/>
    </border>
    <border>
      <left style="thin">
        <color indexed="64"/>
      </left>
      <right style="medium">
        <color indexed="64"/>
      </right>
      <top/>
      <bottom/>
      <diagonal/>
    </border>
    <border>
      <left style="double">
        <color indexed="64"/>
      </left>
      <right style="double">
        <color indexed="64"/>
      </right>
      <top style="double">
        <color indexed="64"/>
      </top>
      <bottom style="double">
        <color indexed="64"/>
      </bottom>
      <diagonal/>
    </border>
    <border>
      <left style="thin">
        <color theme="0" tint="-0.24994659260841701"/>
      </left>
      <right style="medium">
        <color auto="1"/>
      </right>
      <top style="thin">
        <color indexed="64"/>
      </top>
      <bottom style="medium">
        <color auto="1"/>
      </bottom>
      <diagonal/>
    </border>
    <border>
      <left style="thin">
        <color theme="0" tint="-0.14996795556505021"/>
      </left>
      <right style="medium">
        <color auto="1"/>
      </right>
      <top/>
      <bottom style="medium">
        <color indexed="64"/>
      </bottom>
      <diagonal/>
    </border>
    <border>
      <left style="thin">
        <color theme="0" tint="-0.24994659260841701"/>
      </left>
      <right style="thin">
        <color theme="0" tint="-0.24994659260841701"/>
      </right>
      <top style="medium">
        <color auto="1"/>
      </top>
      <bottom style="medium">
        <color indexed="64"/>
      </bottom>
      <diagonal/>
    </border>
    <border>
      <left/>
      <right style="medium">
        <color indexed="64"/>
      </right>
      <top style="thin">
        <color theme="0" tint="-0.24994659260841701"/>
      </top>
      <bottom style="thin">
        <color indexed="64"/>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
      <left style="medium">
        <color theme="3" tint="-0.499984740745262"/>
      </left>
      <right/>
      <top style="medium">
        <color theme="3" tint="-0.499984740745262"/>
      </top>
      <bottom/>
      <diagonal/>
    </border>
    <border>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medium">
        <color indexed="64"/>
      </left>
      <right style="thin">
        <color theme="0" tint="-0.24994659260841701"/>
      </right>
      <top style="thin">
        <color indexed="64"/>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medium">
        <color indexed="64"/>
      </right>
      <top/>
      <bottom style="medium">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thin">
        <color theme="0" tint="-0.24994659260841701"/>
      </right>
      <top style="medium">
        <color indexed="64"/>
      </top>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theme="0" tint="-0.24994659260841701"/>
      </right>
      <top style="thin">
        <color auto="1"/>
      </top>
      <bottom style="medium">
        <color indexed="64"/>
      </bottom>
      <diagonal/>
    </border>
    <border>
      <left style="thin">
        <color theme="0" tint="-0.24994659260841701"/>
      </left>
      <right/>
      <top style="thin">
        <color auto="1"/>
      </top>
      <bottom style="medium">
        <color indexed="64"/>
      </bottom>
      <diagonal/>
    </border>
    <border>
      <left style="medium">
        <color indexed="64"/>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double">
        <color auto="1"/>
      </left>
      <right/>
      <top/>
      <bottom/>
      <diagonal/>
    </border>
    <border>
      <left style="medium">
        <color indexed="64"/>
      </left>
      <right/>
      <top style="thin">
        <color indexed="64"/>
      </top>
      <bottom style="thin">
        <color indexed="64"/>
      </bottom>
      <diagonal/>
    </border>
    <border>
      <left/>
      <right style="medium">
        <color theme="3" tint="-0.24994659260841701"/>
      </right>
      <top style="medium">
        <color theme="3" tint="-0.499984740745262"/>
      </top>
      <bottom/>
      <diagonal/>
    </border>
    <border>
      <left style="thin">
        <color indexed="64"/>
      </left>
      <right style="medium">
        <color indexed="64"/>
      </right>
      <top style="thin">
        <color auto="1"/>
      </top>
      <bottom style="medium">
        <color indexed="64"/>
      </bottom>
      <diagonal/>
    </border>
    <border>
      <left style="thin">
        <color indexed="64"/>
      </left>
      <right style="thin">
        <color theme="0" tint="-0.24994659260841701"/>
      </right>
      <top style="medium">
        <color indexed="64"/>
      </top>
      <bottom style="medium">
        <color indexed="64"/>
      </bottom>
      <diagonal/>
    </border>
    <border>
      <left style="thin">
        <color indexed="64"/>
      </left>
      <right style="thin">
        <color theme="0" tint="-0.24994659260841701"/>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theme="3" tint="-0.24994659260841701"/>
      </left>
      <right style="medium">
        <color indexed="64"/>
      </right>
      <top/>
      <bottom/>
      <diagonal/>
    </border>
    <border>
      <left style="medium">
        <color indexed="64"/>
      </left>
      <right style="medium">
        <color theme="3" tint="-0.24994659260841701"/>
      </right>
      <top/>
      <bottom/>
      <diagonal/>
    </border>
    <border>
      <left style="medium">
        <color indexed="64"/>
      </left>
      <right style="thin">
        <color theme="0" tint="-0.24994659260841701"/>
      </right>
      <top/>
      <bottom style="thin">
        <color indexed="64"/>
      </bottom>
      <diagonal/>
    </border>
    <border>
      <left style="thin">
        <color indexed="64"/>
      </left>
      <right style="medium">
        <color indexed="64"/>
      </right>
      <top/>
      <bottom style="thin">
        <color theme="0" tint="-0.24994659260841701"/>
      </bottom>
      <diagonal/>
    </border>
    <border>
      <left style="thick">
        <color indexed="64"/>
      </left>
      <right/>
      <top style="thin">
        <color theme="0" tint="-0.24994659260841701"/>
      </top>
      <bottom style="thin">
        <color theme="0" tint="-0.24994659260841701"/>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theme="0" tint="-0.24994659260841701"/>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theme="0" tint="-0.24994659260841701"/>
      </bottom>
      <diagonal/>
    </border>
    <border>
      <left style="medium">
        <color indexed="64"/>
      </left>
      <right/>
      <top style="medium">
        <color indexed="64"/>
      </top>
      <bottom style="thin">
        <color indexed="64"/>
      </bottom>
      <diagonal/>
    </border>
    <border>
      <left style="thin">
        <color theme="0" tint="-0.24994659260841701"/>
      </left>
      <right/>
      <top style="medium">
        <color indexed="64"/>
      </top>
      <bottom style="medium">
        <color indexed="64"/>
      </bottom>
      <diagonal/>
    </border>
    <border>
      <left style="thin">
        <color theme="0" tint="-0.24994659260841701"/>
      </left>
      <right style="medium">
        <color indexed="64"/>
      </right>
      <top style="medium">
        <color indexed="64"/>
      </top>
      <bottom/>
      <diagonal/>
    </border>
    <border>
      <left/>
      <right/>
      <top style="medium">
        <color auto="1"/>
      </top>
      <bottom style="medium">
        <color theme="3" tint="-0.499984740745262"/>
      </bottom>
      <diagonal/>
    </border>
    <border>
      <left style="medium">
        <color auto="1"/>
      </left>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theme="0" tint="-0.14996795556505021"/>
      </left>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style="thin">
        <color theme="0" tint="-0.24994659260841701"/>
      </right>
      <top style="medium">
        <color auto="1"/>
      </top>
      <bottom style="medium">
        <color indexed="64"/>
      </bottom>
      <diagonal/>
    </border>
    <border>
      <left style="medium">
        <color indexed="64"/>
      </left>
      <right style="thin">
        <color theme="0" tint="-0.24994659260841701"/>
      </right>
      <top style="medium">
        <color indexed="64"/>
      </top>
      <bottom style="medium">
        <color indexed="64"/>
      </bottom>
      <diagonal/>
    </border>
    <border>
      <left style="medium">
        <color auto="1"/>
      </left>
      <right/>
      <top style="medium">
        <color auto="1"/>
      </top>
      <bottom style="medium">
        <color auto="1"/>
      </bottom>
      <diagonal/>
    </border>
    <border>
      <left style="thin">
        <color theme="0" tint="-0.24994659260841701"/>
      </left>
      <right style="thin">
        <color theme="0" tint="-0.24994659260841701"/>
      </right>
      <top style="medium">
        <color indexed="64"/>
      </top>
      <bottom/>
      <diagonal/>
    </border>
    <border>
      <left style="thin">
        <color theme="0" tint="-0.24994659260841701"/>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theme="0" tint="-0.24994659260841701"/>
      </right>
      <top style="medium">
        <color indexed="64"/>
      </top>
      <bottom/>
      <diagonal/>
    </border>
    <border>
      <left style="medium">
        <color indexed="18"/>
      </left>
      <right/>
      <top/>
      <bottom/>
      <diagonal/>
    </border>
    <border>
      <left style="medium">
        <color indexed="18"/>
      </left>
      <right/>
      <top/>
      <bottom style="medium">
        <color indexed="18"/>
      </bottom>
      <diagonal/>
    </border>
    <border>
      <left/>
      <right style="medium">
        <color indexed="18"/>
      </right>
      <top/>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bottom style="medium">
        <color indexed="18"/>
      </bottom>
      <diagonal/>
    </border>
    <border>
      <left/>
      <right style="medium">
        <color indexed="18"/>
      </right>
      <top/>
      <bottom style="medium">
        <color indexed="18"/>
      </bottom>
      <diagonal/>
    </border>
    <border>
      <left/>
      <right style="thin">
        <color indexed="64"/>
      </right>
      <top style="medium">
        <color indexed="64"/>
      </top>
      <bottom style="medium">
        <color indexed="64"/>
      </bottom>
      <diagonal/>
    </border>
    <border>
      <left/>
      <right/>
      <top/>
      <bottom style="double">
        <color indexed="64"/>
      </bottom>
      <diagonal/>
    </border>
    <border>
      <left style="medium">
        <color indexed="64"/>
      </left>
      <right style="thin">
        <color indexed="22"/>
      </right>
      <top/>
      <bottom style="medium">
        <color indexed="64"/>
      </bottom>
      <diagonal/>
    </border>
    <border>
      <left style="thin">
        <color indexed="22"/>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hair">
        <color indexed="64"/>
      </left>
      <right style="hair">
        <color indexed="64"/>
      </right>
      <top style="hair">
        <color indexed="64"/>
      </top>
      <bottom/>
      <diagonal/>
    </border>
    <border>
      <left/>
      <right/>
      <top/>
      <bottom style="hair">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medium">
        <color indexed="64"/>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medium">
        <color indexed="64"/>
      </right>
      <top/>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right style="medium">
        <color indexed="64"/>
      </right>
      <top/>
      <bottom style="thin">
        <color theme="0" tint="-0.14996795556505021"/>
      </bottom>
      <diagonal/>
    </border>
    <border>
      <left/>
      <right/>
      <top style="medium">
        <color auto="1"/>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style="thin">
        <color indexed="22"/>
      </left>
      <right style="medium">
        <color indexed="64"/>
      </right>
      <top style="double">
        <color indexed="64"/>
      </top>
      <bottom style="medium">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right style="medium">
        <color indexed="64"/>
      </right>
      <top/>
      <bottom style="double">
        <color indexed="64"/>
      </bottom>
      <diagonal/>
    </border>
    <border>
      <left style="medium">
        <color indexed="64"/>
      </left>
      <right style="medium">
        <color auto="1"/>
      </right>
      <top style="medium">
        <color indexed="64"/>
      </top>
      <bottom style="double">
        <color indexed="64"/>
      </bottom>
      <diagonal/>
    </border>
    <border>
      <left style="medium">
        <color indexed="64"/>
      </left>
      <right style="medium">
        <color indexed="64"/>
      </right>
      <top style="hair">
        <color theme="0" tint="-0.14993743705557422"/>
      </top>
      <bottom style="medium">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medium">
        <color indexed="18"/>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theme="0" tint="-0.14996795556505021"/>
      </left>
      <right style="double">
        <color indexed="64"/>
      </right>
      <top style="double">
        <color indexed="64"/>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theme="0" tint="-0.14996795556505021"/>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theme="0" tint="-0.14996795556505021"/>
      </right>
      <top style="double">
        <color indexed="64"/>
      </top>
      <bottom style="double">
        <color indexed="64"/>
      </bottom>
      <diagonal/>
    </border>
    <border>
      <left style="medium">
        <color indexed="64"/>
      </left>
      <right style="double">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theme="0" tint="-0.24994659260841701"/>
      </bottom>
      <diagonal/>
    </border>
    <border>
      <left/>
      <right style="hair">
        <color indexed="64"/>
      </right>
      <top style="thin">
        <color indexed="64"/>
      </top>
      <bottom style="thin">
        <color theme="0" tint="-0.24994659260841701"/>
      </bottom>
      <diagonal/>
    </border>
    <border>
      <left/>
      <right style="hair">
        <color indexed="64"/>
      </right>
      <top style="thin">
        <color theme="0" tint="-0.24994659260841701"/>
      </top>
      <bottom style="thin">
        <color theme="0" tint="-0.24994659260841701"/>
      </bottom>
      <diagonal/>
    </border>
    <border>
      <left/>
      <right style="hair">
        <color indexed="64"/>
      </right>
      <top style="thin">
        <color theme="0" tint="-0.24994659260841701"/>
      </top>
      <bottom/>
      <diagonal/>
    </border>
    <border>
      <left style="medium">
        <color indexed="64"/>
      </left>
      <right/>
      <top style="medium">
        <color indexed="64"/>
      </top>
      <bottom style="thin">
        <color theme="3" tint="0.39994506668294322"/>
      </bottom>
      <diagonal/>
    </border>
    <border>
      <left style="thin">
        <color theme="0" tint="-0.14996795556505021"/>
      </left>
      <right/>
      <top style="medium">
        <color indexed="64"/>
      </top>
      <bottom style="thin">
        <color theme="3" tint="0.39994506668294322"/>
      </bottom>
      <diagonal/>
    </border>
    <border>
      <left style="thin">
        <color theme="0" tint="-0.14993743705557422"/>
      </left>
      <right/>
      <top style="medium">
        <color indexed="64"/>
      </top>
      <bottom style="thin">
        <color theme="3" tint="0.39994506668294322"/>
      </bottom>
      <diagonal/>
    </border>
    <border>
      <left/>
      <right/>
      <top style="medium">
        <color indexed="64"/>
      </top>
      <bottom style="thin">
        <color theme="3" tint="0.39994506668294322"/>
      </bottom>
      <diagonal/>
    </border>
    <border>
      <left/>
      <right style="medium">
        <color indexed="64"/>
      </right>
      <top style="medium">
        <color indexed="64"/>
      </top>
      <bottom style="thin">
        <color theme="3" tint="0.39994506668294322"/>
      </bottom>
      <diagonal/>
    </border>
    <border>
      <left style="medium">
        <color indexed="64"/>
      </left>
      <right/>
      <top style="thin">
        <color theme="3" tint="0.39994506668294322"/>
      </top>
      <bottom style="thin">
        <color theme="3" tint="0.39994506668294322"/>
      </bottom>
      <diagonal/>
    </border>
    <border>
      <left style="thin">
        <color theme="0" tint="-0.14996795556505021"/>
      </left>
      <right/>
      <top style="thin">
        <color theme="3" tint="0.39994506668294322"/>
      </top>
      <bottom style="thin">
        <color theme="3" tint="0.39994506668294322"/>
      </bottom>
      <diagonal/>
    </border>
    <border>
      <left style="thin">
        <color theme="0" tint="-0.14993743705557422"/>
      </left>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right style="medium">
        <color indexed="64"/>
      </right>
      <top style="thin">
        <color theme="3" tint="0.39994506668294322"/>
      </top>
      <bottom style="thin">
        <color theme="3" tint="0.39994506668294322"/>
      </bottom>
      <diagonal/>
    </border>
    <border>
      <left style="medium">
        <color indexed="64"/>
      </left>
      <right/>
      <top style="thin">
        <color theme="3" tint="0.39994506668294322"/>
      </top>
      <bottom/>
      <diagonal/>
    </border>
    <border>
      <left style="thin">
        <color theme="0" tint="-0.14996795556505021"/>
      </left>
      <right/>
      <top style="thin">
        <color theme="3" tint="0.39994506668294322"/>
      </top>
      <bottom/>
      <diagonal/>
    </border>
    <border>
      <left/>
      <right/>
      <top style="thin">
        <color theme="3" tint="0.39994506668294322"/>
      </top>
      <bottom/>
      <diagonal/>
    </border>
    <border>
      <left style="medium">
        <color indexed="64"/>
      </left>
      <right style="medium">
        <color indexed="64"/>
      </right>
      <top style="thin">
        <color theme="3" tint="0.39994506668294322"/>
      </top>
      <bottom style="thin">
        <color theme="3" tint="0.39994506668294322"/>
      </bottom>
      <diagonal/>
    </border>
    <border>
      <left style="thin">
        <color theme="0" tint="-0.14996795556505021"/>
      </left>
      <right/>
      <top/>
      <bottom style="medium">
        <color indexed="64"/>
      </bottom>
      <diagonal/>
    </border>
    <border>
      <left style="thin">
        <color theme="0" tint="-0.14993743705557422"/>
      </left>
      <right/>
      <top/>
      <bottom style="medium">
        <color indexed="64"/>
      </bottom>
      <diagonal/>
    </border>
    <border>
      <left style="medium">
        <color indexed="64"/>
      </left>
      <right style="medium">
        <color indexed="64"/>
      </right>
      <top style="medium">
        <color indexed="64"/>
      </top>
      <bottom style="thin">
        <color theme="3" tint="0.39994506668294322"/>
      </bottom>
      <diagonal/>
    </border>
    <border>
      <left style="thin">
        <color theme="0" tint="-0.14993743705557422"/>
      </left>
      <right style="thin">
        <color theme="0" tint="-0.14993743705557422"/>
      </right>
      <top/>
      <bottom style="medium">
        <color indexed="64"/>
      </bottom>
      <diagonal/>
    </border>
    <border>
      <left style="thin">
        <color theme="0" tint="-0.14990691854609822"/>
      </left>
      <right style="thin">
        <color theme="0" tint="-0.14993743705557422"/>
      </right>
      <top/>
      <bottom style="medium">
        <color indexed="64"/>
      </bottom>
      <diagonal/>
    </border>
    <border>
      <left style="thin">
        <color theme="0" tint="-0.14993743705557422"/>
      </left>
      <right style="medium">
        <color indexed="64"/>
      </right>
      <top/>
      <bottom style="medium">
        <color indexed="64"/>
      </bottom>
      <diagonal/>
    </border>
    <border>
      <left style="thin">
        <color theme="0" tint="-0.14993743705557422"/>
      </left>
      <right style="thin">
        <color theme="0" tint="-0.14993743705557422"/>
      </right>
      <top style="medium">
        <color indexed="64"/>
      </top>
      <bottom style="thin">
        <color theme="3" tint="0.39994506668294322"/>
      </bottom>
      <diagonal/>
    </border>
    <border>
      <left style="thin">
        <color theme="0" tint="-0.14993743705557422"/>
      </left>
      <right style="thin">
        <color theme="0" tint="-0.14990691854609822"/>
      </right>
      <top style="medium">
        <color indexed="64"/>
      </top>
      <bottom style="thin">
        <color theme="3" tint="0.39994506668294322"/>
      </bottom>
      <diagonal/>
    </border>
    <border>
      <left style="thin">
        <color theme="0" tint="-0.14993743705557422"/>
      </left>
      <right style="thin">
        <color theme="0" tint="-0.14993743705557422"/>
      </right>
      <top style="thin">
        <color theme="3" tint="0.39994506668294322"/>
      </top>
      <bottom style="thin">
        <color theme="3" tint="0.39994506668294322"/>
      </bottom>
      <diagonal/>
    </border>
    <border>
      <left style="thin">
        <color theme="0" tint="-0.14993743705557422"/>
      </left>
      <right style="thin">
        <color theme="0" tint="-0.14990691854609822"/>
      </right>
      <top style="thin">
        <color theme="3" tint="0.39994506668294322"/>
      </top>
      <bottom style="thin">
        <color theme="3" tint="0.39994506668294322"/>
      </bottom>
      <diagonal/>
    </border>
    <border>
      <left style="thin">
        <color theme="0" tint="-0.14990691854609822"/>
      </left>
      <right style="thin">
        <color theme="0" tint="-0.14990691854609822"/>
      </right>
      <top style="thin">
        <color theme="3" tint="0.39994506668294322"/>
      </top>
      <bottom style="thin">
        <color theme="3" tint="0.39994506668294322"/>
      </bottom>
      <diagonal/>
    </border>
    <border>
      <left style="thin">
        <color theme="0" tint="-0.14990691854609822"/>
      </left>
      <right style="thin">
        <color theme="0" tint="-0.14993743705557422"/>
      </right>
      <top style="thin">
        <color theme="3" tint="0.39994506668294322"/>
      </top>
      <bottom style="thin">
        <color theme="3" tint="0.39994506668294322"/>
      </bottom>
      <diagonal/>
    </border>
    <border>
      <left style="thin">
        <color theme="0" tint="-0.14993743705557422"/>
      </left>
      <right style="medium">
        <color indexed="64"/>
      </right>
      <top style="thin">
        <color theme="3" tint="0.39994506668294322"/>
      </top>
      <bottom style="thin">
        <color theme="3" tint="0.39994506668294322"/>
      </bottom>
      <diagonal/>
    </border>
    <border>
      <left style="thin">
        <color theme="0" tint="-0.24994659260841701"/>
      </left>
      <right/>
      <top/>
      <bottom style="medium">
        <color indexed="64"/>
      </bottom>
      <diagonal/>
    </border>
    <border>
      <left style="thin">
        <color theme="0" tint="-0.14990691854609822"/>
      </left>
      <right style="thin">
        <color theme="0" tint="-0.24994659260841701"/>
      </right>
      <top/>
      <bottom style="medium">
        <color indexed="64"/>
      </bottom>
      <diagonal/>
    </border>
    <border>
      <left style="thin">
        <color theme="0" tint="-0.24994659260841701"/>
      </left>
      <right/>
      <top style="medium">
        <color indexed="64"/>
      </top>
      <bottom style="thin">
        <color theme="3" tint="0.39994506668294322"/>
      </bottom>
      <diagonal/>
    </border>
    <border>
      <left style="thin">
        <color theme="0" tint="-0.14990691854609822"/>
      </left>
      <right style="thin">
        <color theme="0" tint="-0.24994659260841701"/>
      </right>
      <top style="medium">
        <color indexed="64"/>
      </top>
      <bottom style="thin">
        <color theme="3" tint="0.39994506668294322"/>
      </bottom>
      <diagonal/>
    </border>
    <border>
      <left style="thin">
        <color theme="0" tint="-0.24994659260841701"/>
      </left>
      <right style="medium">
        <color indexed="64"/>
      </right>
      <top style="medium">
        <color indexed="64"/>
      </top>
      <bottom style="thin">
        <color theme="3" tint="0.39994506668294322"/>
      </bottom>
      <diagonal/>
    </border>
    <border>
      <left style="thin">
        <color theme="0" tint="-0.24994659260841701"/>
      </left>
      <right/>
      <top style="thin">
        <color theme="3" tint="0.39994506668294322"/>
      </top>
      <bottom style="thin">
        <color theme="3" tint="0.39994506668294322"/>
      </bottom>
      <diagonal/>
    </border>
    <border>
      <left style="thin">
        <color theme="0" tint="-0.14990691854609822"/>
      </left>
      <right style="thin">
        <color theme="0" tint="-0.24994659260841701"/>
      </right>
      <top style="thin">
        <color theme="3" tint="0.39994506668294322"/>
      </top>
      <bottom style="thin">
        <color theme="3" tint="0.39994506668294322"/>
      </bottom>
      <diagonal/>
    </border>
    <border>
      <left style="thin">
        <color theme="0" tint="-0.24994659260841701"/>
      </left>
      <right style="medium">
        <color indexed="64"/>
      </right>
      <top style="thin">
        <color theme="3" tint="0.39994506668294322"/>
      </top>
      <bottom style="thin">
        <color theme="3" tint="0.39994506668294322"/>
      </bottom>
      <diagonal/>
    </border>
    <border>
      <left/>
      <right style="thin">
        <color theme="0" tint="-0.24994659260841701"/>
      </right>
      <top style="medium">
        <color indexed="64"/>
      </top>
      <bottom/>
      <diagonal/>
    </border>
    <border>
      <left style="medium">
        <color indexed="64"/>
      </left>
      <right style="thin">
        <color auto="1"/>
      </right>
      <top style="medium">
        <color indexed="64"/>
      </top>
      <bottom style="thin">
        <color theme="3" tint="0.39994506668294322"/>
      </bottom>
      <diagonal/>
    </border>
    <border>
      <left style="thin">
        <color indexed="64"/>
      </left>
      <right style="thin">
        <color theme="0" tint="-0.24994659260841701"/>
      </right>
      <top style="medium">
        <color indexed="64"/>
      </top>
      <bottom style="thin">
        <color theme="3" tint="0.39994506668294322"/>
      </bottom>
      <diagonal/>
    </border>
    <border>
      <left style="thin">
        <color theme="0" tint="-0.24994659260841701"/>
      </left>
      <right style="thin">
        <color theme="0" tint="-0.24994659260841701"/>
      </right>
      <top style="medium">
        <color indexed="64"/>
      </top>
      <bottom style="thin">
        <color theme="3" tint="0.39994506668294322"/>
      </bottom>
      <diagonal/>
    </border>
    <border>
      <left style="thin">
        <color indexed="64"/>
      </left>
      <right style="medium">
        <color indexed="64"/>
      </right>
      <top style="medium">
        <color indexed="64"/>
      </top>
      <bottom style="thin">
        <color theme="3" tint="0.39994506668294322"/>
      </bottom>
      <diagonal/>
    </border>
    <border>
      <left style="thin">
        <color indexed="64"/>
      </left>
      <right style="thin">
        <color theme="0" tint="-0.24994659260841701"/>
      </right>
      <top style="thin">
        <color theme="3" tint="0.39994506668294322"/>
      </top>
      <bottom style="thin">
        <color theme="3" tint="0.39994506668294322"/>
      </bottom>
      <diagonal/>
    </border>
    <border>
      <left style="thin">
        <color theme="0" tint="-0.24994659260841701"/>
      </left>
      <right style="thin">
        <color theme="0" tint="-0.24994659260841701"/>
      </right>
      <top style="thin">
        <color theme="3" tint="0.39994506668294322"/>
      </top>
      <bottom style="thin">
        <color theme="3" tint="0.39994506668294322"/>
      </bottom>
      <diagonal/>
    </border>
    <border>
      <left style="thin">
        <color indexed="64"/>
      </left>
      <right style="medium">
        <color indexed="64"/>
      </right>
      <top style="thin">
        <color theme="3" tint="0.39994506668294322"/>
      </top>
      <bottom style="thin">
        <color theme="3" tint="0.39994506668294322"/>
      </bottom>
      <diagonal/>
    </border>
    <border>
      <left style="thin">
        <color indexed="64"/>
      </left>
      <right style="thin">
        <color theme="0" tint="-0.24994659260841701"/>
      </right>
      <top style="thin">
        <color indexed="64"/>
      </top>
      <bottom style="thin">
        <color theme="3" tint="0.39994506668294322"/>
      </bottom>
      <diagonal/>
    </border>
    <border>
      <left style="thin">
        <color theme="0" tint="-0.24994659260841701"/>
      </left>
      <right style="thin">
        <color theme="0" tint="-0.24994659260841701"/>
      </right>
      <top style="thin">
        <color indexed="64"/>
      </top>
      <bottom style="thin">
        <color theme="3" tint="0.39994506668294322"/>
      </bottom>
      <diagonal/>
    </border>
    <border>
      <left style="thin">
        <color theme="0" tint="-0.24994659260841701"/>
      </left>
      <right/>
      <top style="thin">
        <color indexed="64"/>
      </top>
      <bottom style="thin">
        <color theme="3" tint="0.39994506668294322"/>
      </bottom>
      <diagonal/>
    </border>
    <border>
      <left style="thin">
        <color indexed="64"/>
      </left>
      <right style="medium">
        <color indexed="64"/>
      </right>
      <top style="thin">
        <color indexed="64"/>
      </top>
      <bottom style="thin">
        <color theme="3" tint="0.39994506668294322"/>
      </bottom>
      <diagonal/>
    </border>
    <border>
      <left style="thin">
        <color indexed="64"/>
      </left>
      <right style="thin">
        <color theme="0" tint="-0.24994659260841701"/>
      </right>
      <top style="thin">
        <color theme="3" tint="0.39994506668294322"/>
      </top>
      <bottom/>
      <diagonal/>
    </border>
    <border>
      <left style="thin">
        <color theme="0" tint="-0.24994659260841701"/>
      </left>
      <right style="thin">
        <color theme="0" tint="-0.24994659260841701"/>
      </right>
      <top style="thin">
        <color theme="3" tint="0.39994506668294322"/>
      </top>
      <bottom/>
      <diagonal/>
    </border>
    <border>
      <left style="thin">
        <color theme="0" tint="-0.24994659260841701"/>
      </left>
      <right/>
      <top style="thin">
        <color theme="3" tint="0.39994506668294322"/>
      </top>
      <bottom/>
      <diagonal/>
    </border>
    <border>
      <left style="thin">
        <color indexed="64"/>
      </left>
      <right style="medium">
        <color indexed="64"/>
      </right>
      <top style="thin">
        <color theme="3" tint="0.39994506668294322"/>
      </top>
      <bottom style="double">
        <color auto="1"/>
      </bottom>
      <diagonal/>
    </border>
    <border>
      <left style="thin">
        <color indexed="64"/>
      </left>
      <right style="thin">
        <color theme="0" tint="-0.24994659260841701"/>
      </right>
      <top style="thin">
        <color theme="3" tint="0.39994506668294322"/>
      </top>
      <bottom style="medium">
        <color indexed="64"/>
      </bottom>
      <diagonal/>
    </border>
    <border>
      <left style="thin">
        <color theme="0" tint="-0.24994659260841701"/>
      </left>
      <right style="thin">
        <color theme="0" tint="-0.24994659260841701"/>
      </right>
      <top style="thin">
        <color theme="3" tint="0.39994506668294322"/>
      </top>
      <bottom style="medium">
        <color indexed="64"/>
      </bottom>
      <diagonal/>
    </border>
    <border>
      <left style="thin">
        <color theme="0" tint="-0.24994659260841701"/>
      </left>
      <right style="thin">
        <color theme="0" tint="-0.24994659260841701"/>
      </right>
      <top/>
      <bottom style="thin">
        <color theme="3" tint="0.39994506668294322"/>
      </bottom>
      <diagonal/>
    </border>
    <border>
      <left style="thin">
        <color theme="0" tint="-0.24994659260841701"/>
      </left>
      <right/>
      <top/>
      <bottom style="thin">
        <color theme="3" tint="0.39994506668294322"/>
      </bottom>
      <diagonal/>
    </border>
    <border>
      <left style="medium">
        <color indexed="64"/>
      </left>
      <right/>
      <top style="thin">
        <color indexed="64"/>
      </top>
      <bottom style="thin">
        <color theme="3" tint="0.39994506668294322"/>
      </bottom>
      <diagonal/>
    </border>
    <border>
      <left style="medium">
        <color indexed="64"/>
      </left>
      <right style="thin">
        <color theme="0" tint="-0.24994659260841701"/>
      </right>
      <top style="thin">
        <color theme="3" tint="0.39994506668294322"/>
      </top>
      <bottom/>
      <diagonal/>
    </border>
    <border>
      <left style="thin">
        <color indexed="64"/>
      </left>
      <right style="thin">
        <color theme="0" tint="-0.24994659260841701"/>
      </right>
      <top style="thin">
        <color theme="3" tint="0.39994506668294322"/>
      </top>
      <bottom style="thin">
        <color theme="0" tint="-0.24994659260841701"/>
      </bottom>
      <diagonal/>
    </border>
    <border>
      <left style="medium">
        <color indexed="64"/>
      </left>
      <right style="thin">
        <color indexed="64"/>
      </right>
      <top style="thin">
        <color theme="3" tint="0.39994506668294322"/>
      </top>
      <bottom style="medium">
        <color indexed="64"/>
      </bottom>
      <diagonal/>
    </border>
    <border>
      <left style="thin">
        <color theme="0" tint="-0.24994659260841701"/>
      </left>
      <right style="thin">
        <color indexed="64"/>
      </right>
      <top style="medium">
        <color indexed="64"/>
      </top>
      <bottom style="thin">
        <color theme="3" tint="0.39994506668294322"/>
      </bottom>
      <diagonal/>
    </border>
    <border>
      <left style="thin">
        <color theme="0" tint="-0.24994659260841701"/>
      </left>
      <right style="thin">
        <color indexed="64"/>
      </right>
      <top style="thin">
        <color theme="3" tint="0.39994506668294322"/>
      </top>
      <bottom style="thin">
        <color theme="3" tint="0.39994506668294322"/>
      </bottom>
      <diagonal/>
    </border>
    <border>
      <left style="thin">
        <color indexed="64"/>
      </left>
      <right style="thin">
        <color theme="0" tint="-0.24994659260841701"/>
      </right>
      <top/>
      <bottom style="thin">
        <color indexed="64"/>
      </bottom>
      <diagonal/>
    </border>
    <border>
      <left style="thin">
        <color theme="0" tint="-0.24994659260841701"/>
      </left>
      <right style="thin">
        <color indexed="64"/>
      </right>
      <top/>
      <bottom style="thin">
        <color indexed="64"/>
      </bottom>
      <diagonal/>
    </border>
    <border>
      <left style="thin">
        <color theme="0" tint="-0.24994659260841701"/>
      </left>
      <right style="thin">
        <color indexed="64"/>
      </right>
      <top style="thin">
        <color indexed="64"/>
      </top>
      <bottom style="thin">
        <color theme="3" tint="0.39994506668294322"/>
      </bottom>
      <diagonal/>
    </border>
    <border>
      <left style="thin">
        <color theme="0" tint="-0.24994659260841701"/>
      </left>
      <right style="thin">
        <color indexed="64"/>
      </right>
      <top style="thin">
        <color theme="3" tint="0.39994506668294322"/>
      </top>
      <bottom style="medium">
        <color indexed="64"/>
      </bottom>
      <diagonal/>
    </border>
    <border>
      <left style="thin">
        <color theme="0" tint="-0.24994659260841701"/>
      </left>
      <right/>
      <top style="thin">
        <color theme="3" tint="0.39994506668294322"/>
      </top>
      <bottom style="medium">
        <color indexed="64"/>
      </bottom>
      <diagonal/>
    </border>
    <border>
      <left style="medium">
        <color indexed="64"/>
      </left>
      <right style="thin">
        <color theme="0" tint="-0.24994659260841701"/>
      </right>
      <top style="thin">
        <color theme="0" tint="-0.24994659260841701"/>
      </top>
      <bottom style="thin">
        <color theme="3" tint="0.39994506668294322"/>
      </bottom>
      <diagonal/>
    </border>
    <border>
      <left style="thin">
        <color theme="0" tint="-0.24994659260841701"/>
      </left>
      <right/>
      <top style="thin">
        <color theme="0" tint="-0.24994659260841701"/>
      </top>
      <bottom style="thin">
        <color theme="3" tint="0.39994506668294322"/>
      </bottom>
      <diagonal/>
    </border>
    <border>
      <left style="thin">
        <color theme="0" tint="-0.24994659260841701"/>
      </left>
      <right style="medium">
        <color indexed="64"/>
      </right>
      <top style="thin">
        <color theme="0" tint="-0.24994659260841701"/>
      </top>
      <bottom style="thin">
        <color theme="3" tint="0.39994506668294322"/>
      </bottom>
      <diagonal/>
    </border>
    <border>
      <left style="thin">
        <color theme="0" tint="-0.24994659260841701"/>
      </left>
      <right/>
      <top style="thin">
        <color theme="3" tint="0.39994506668294322"/>
      </top>
      <bottom style="thin">
        <color theme="0" tint="-0.24994659260841701"/>
      </bottom>
      <diagonal/>
    </border>
    <border>
      <left style="thin">
        <color theme="0" tint="-0.24994659260841701"/>
      </left>
      <right style="medium">
        <color indexed="64"/>
      </right>
      <top style="thin">
        <color theme="3" tint="0.39994506668294322"/>
      </top>
      <bottom style="thin">
        <color theme="0" tint="-0.24994659260841701"/>
      </bottom>
      <diagonal/>
    </border>
    <border>
      <left style="thin">
        <color theme="0" tint="-0.24994659260841701"/>
      </left>
      <right style="thin">
        <color theme="0" tint="-0.24994659260841701"/>
      </right>
      <top/>
      <bottom style="medium">
        <color indexed="64"/>
      </bottom>
      <diagonal/>
    </border>
    <border>
      <left style="thin">
        <color indexed="64"/>
      </left>
      <right/>
      <top style="thin">
        <color indexed="64"/>
      </top>
      <bottom style="thin">
        <color theme="3" tint="0.39994506668294322"/>
      </bottom>
      <diagonal/>
    </border>
    <border>
      <left/>
      <right/>
      <top style="thin">
        <color indexed="64"/>
      </top>
      <bottom style="thin">
        <color theme="3" tint="0.39994506668294322"/>
      </bottom>
      <diagonal/>
    </border>
    <border>
      <left/>
      <right style="thin">
        <color indexed="64"/>
      </right>
      <top style="thin">
        <color indexed="64"/>
      </top>
      <bottom style="thin">
        <color theme="3" tint="0.39994506668294322"/>
      </bottom>
      <diagonal/>
    </border>
    <border>
      <left style="thin">
        <color indexed="64"/>
      </left>
      <right/>
      <top style="thin">
        <color theme="3" tint="0.39994506668294322"/>
      </top>
      <bottom style="thin">
        <color indexed="64"/>
      </bottom>
      <diagonal/>
    </border>
    <border>
      <left/>
      <right/>
      <top style="thin">
        <color theme="3" tint="0.39994506668294322"/>
      </top>
      <bottom style="thin">
        <color indexed="64"/>
      </bottom>
      <diagonal/>
    </border>
    <border>
      <left/>
      <right style="thin">
        <color indexed="64"/>
      </right>
      <top style="thin">
        <color theme="3" tint="0.39994506668294322"/>
      </top>
      <bottom style="thin">
        <color indexed="64"/>
      </bottom>
      <diagonal/>
    </border>
    <border>
      <left style="medium">
        <color indexed="64"/>
      </left>
      <right style="thin">
        <color theme="0" tint="-0.14996795556505021"/>
      </right>
      <top/>
      <bottom style="thin">
        <color theme="3" tint="0.39994506668294322"/>
      </bottom>
      <diagonal/>
    </border>
    <border>
      <left style="thin">
        <color theme="0" tint="-0.14996795556505021"/>
      </left>
      <right style="thin">
        <color theme="0" tint="-0.14996795556505021"/>
      </right>
      <top/>
      <bottom style="thin">
        <color theme="3" tint="0.39994506668294322"/>
      </bottom>
      <diagonal/>
    </border>
    <border>
      <left style="thin">
        <color theme="0" tint="-0.14996795556505021"/>
      </left>
      <right style="medium">
        <color indexed="64"/>
      </right>
      <top/>
      <bottom style="thin">
        <color theme="3" tint="0.39994506668294322"/>
      </bottom>
      <diagonal/>
    </border>
    <border>
      <left style="medium">
        <color indexed="64"/>
      </left>
      <right style="thin">
        <color theme="0" tint="-0.14996795556505021"/>
      </right>
      <top style="thin">
        <color theme="3" tint="0.39994506668294322"/>
      </top>
      <bottom style="thin">
        <color theme="3" tint="0.39994506668294322"/>
      </bottom>
      <diagonal/>
    </border>
    <border>
      <left style="thin">
        <color theme="0" tint="-0.14996795556505021"/>
      </left>
      <right style="thin">
        <color theme="0" tint="-0.14996795556505021"/>
      </right>
      <top style="thin">
        <color theme="3" tint="0.39994506668294322"/>
      </top>
      <bottom style="thin">
        <color theme="3" tint="0.39994506668294322"/>
      </bottom>
      <diagonal/>
    </border>
    <border>
      <left style="thin">
        <color theme="0" tint="-0.14996795556505021"/>
      </left>
      <right style="medium">
        <color indexed="64"/>
      </right>
      <top style="thin">
        <color theme="3" tint="0.39994506668294322"/>
      </top>
      <bottom style="thin">
        <color theme="3" tint="0.39994506668294322"/>
      </bottom>
      <diagonal/>
    </border>
    <border>
      <left style="medium">
        <color indexed="64"/>
      </left>
      <right style="thin">
        <color theme="0" tint="-0.14996795556505021"/>
      </right>
      <top style="thin">
        <color theme="3" tint="0.39994506668294322"/>
      </top>
      <bottom style="thin">
        <color theme="0" tint="-0.14996795556505021"/>
      </bottom>
      <diagonal/>
    </border>
    <border>
      <left style="thin">
        <color theme="0" tint="-0.14996795556505021"/>
      </left>
      <right style="thin">
        <color theme="0" tint="-0.14996795556505021"/>
      </right>
      <top style="thin">
        <color theme="3" tint="0.39994506668294322"/>
      </top>
      <bottom style="thin">
        <color theme="0" tint="-0.14996795556505021"/>
      </bottom>
      <diagonal/>
    </border>
    <border>
      <left style="thin">
        <color theme="0" tint="-0.14996795556505021"/>
      </left>
      <right style="medium">
        <color indexed="64"/>
      </right>
      <top style="thin">
        <color theme="3" tint="0.39994506668294322"/>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3" tint="0.39994506668294322"/>
      </bottom>
      <diagonal/>
    </border>
    <border>
      <left style="thin">
        <color theme="0" tint="-0.14996795556505021"/>
      </left>
      <right style="medium">
        <color indexed="64"/>
      </right>
      <top style="thin">
        <color theme="0" tint="-0.14996795556505021"/>
      </top>
      <bottom style="thin">
        <color theme="3" tint="0.39994506668294322"/>
      </bottom>
      <diagonal/>
    </border>
    <border>
      <left style="medium">
        <color indexed="64"/>
      </left>
      <right style="thin">
        <color theme="0" tint="-0.14996795556505021"/>
      </right>
      <top style="thin">
        <color theme="3" tint="0.39994506668294322"/>
      </top>
      <bottom style="thin">
        <color indexed="64"/>
      </bottom>
      <diagonal/>
    </border>
    <border>
      <left style="thin">
        <color theme="0" tint="-0.14996795556505021"/>
      </left>
      <right style="thin">
        <color theme="0" tint="-0.14996795556505021"/>
      </right>
      <top style="thin">
        <color theme="3" tint="0.39994506668294322"/>
      </top>
      <bottom style="thin">
        <color indexed="64"/>
      </bottom>
      <diagonal/>
    </border>
    <border>
      <left style="thin">
        <color theme="0" tint="-0.14996795556505021"/>
      </left>
      <right style="medium">
        <color indexed="64"/>
      </right>
      <top style="thin">
        <color theme="3" tint="0.39994506668294322"/>
      </top>
      <bottom style="thin">
        <color indexed="64"/>
      </bottom>
      <diagonal/>
    </border>
    <border>
      <left style="medium">
        <color indexed="64"/>
      </left>
      <right style="thin">
        <color theme="0" tint="-0.24994659260841701"/>
      </right>
      <top/>
      <bottom style="thin">
        <color theme="3" tint="0.39994506668294322"/>
      </bottom>
      <diagonal/>
    </border>
    <border>
      <left style="thin">
        <color theme="0" tint="-0.24994659260841701"/>
      </left>
      <right style="medium">
        <color indexed="64"/>
      </right>
      <top/>
      <bottom style="thin">
        <color theme="3" tint="0.39994506668294322"/>
      </bottom>
      <diagonal/>
    </border>
    <border>
      <left style="medium">
        <color indexed="64"/>
      </left>
      <right style="thin">
        <color theme="0" tint="-0.24994659260841701"/>
      </right>
      <top style="thin">
        <color theme="3" tint="0.39994506668294322"/>
      </top>
      <bottom style="double">
        <color indexed="64"/>
      </bottom>
      <diagonal/>
    </border>
    <border>
      <left style="thin">
        <color theme="0" tint="-0.24994659260841701"/>
      </left>
      <right style="thin">
        <color theme="0" tint="-0.24994659260841701"/>
      </right>
      <top style="thin">
        <color theme="3" tint="0.39994506668294322"/>
      </top>
      <bottom style="double">
        <color indexed="64"/>
      </bottom>
      <diagonal/>
    </border>
    <border>
      <left style="thin">
        <color theme="0" tint="-0.24994659260841701"/>
      </left>
      <right style="medium">
        <color indexed="64"/>
      </right>
      <top style="thin">
        <color theme="3" tint="0.39994506668294322"/>
      </top>
      <bottom style="double">
        <color indexed="64"/>
      </bottom>
      <diagonal/>
    </border>
    <border>
      <left/>
      <right style="thin">
        <color indexed="22"/>
      </right>
      <top style="medium">
        <color indexed="64"/>
      </top>
      <bottom style="thin">
        <color theme="3" tint="0.39994506668294322"/>
      </bottom>
      <diagonal/>
    </border>
    <border>
      <left style="thin">
        <color indexed="22"/>
      </left>
      <right/>
      <top style="medium">
        <color indexed="64"/>
      </top>
      <bottom style="thin">
        <color theme="3" tint="0.39994506668294322"/>
      </bottom>
      <diagonal/>
    </border>
    <border>
      <left style="medium">
        <color indexed="64"/>
      </left>
      <right style="thin">
        <color indexed="22"/>
      </right>
      <top style="medium">
        <color indexed="64"/>
      </top>
      <bottom style="thin">
        <color theme="3" tint="0.39994506668294322"/>
      </bottom>
      <diagonal/>
    </border>
    <border>
      <left style="thin">
        <color indexed="22"/>
      </left>
      <right style="thin">
        <color indexed="22"/>
      </right>
      <top style="medium">
        <color indexed="64"/>
      </top>
      <bottom style="thin">
        <color theme="3" tint="0.39994506668294322"/>
      </bottom>
      <diagonal/>
    </border>
    <border>
      <left style="thin">
        <color theme="0" tint="-0.14996795556505021"/>
      </left>
      <right style="medium">
        <color indexed="64"/>
      </right>
      <top style="medium">
        <color indexed="64"/>
      </top>
      <bottom style="thin">
        <color theme="3" tint="0.39994506668294322"/>
      </bottom>
      <diagonal/>
    </border>
    <border>
      <left/>
      <right style="thin">
        <color indexed="22"/>
      </right>
      <top style="thin">
        <color theme="3" tint="0.39994506668294322"/>
      </top>
      <bottom style="thin">
        <color theme="3" tint="0.39994506668294322"/>
      </bottom>
      <diagonal/>
    </border>
    <border>
      <left style="thin">
        <color indexed="22"/>
      </left>
      <right/>
      <top style="thin">
        <color theme="3" tint="0.39994506668294322"/>
      </top>
      <bottom style="thin">
        <color theme="3" tint="0.39994506668294322"/>
      </bottom>
      <diagonal/>
    </border>
    <border>
      <left style="medium">
        <color indexed="64"/>
      </left>
      <right style="thin">
        <color indexed="22"/>
      </right>
      <top style="thin">
        <color theme="3" tint="0.39994506668294322"/>
      </top>
      <bottom style="thin">
        <color theme="3" tint="0.39994506668294322"/>
      </bottom>
      <diagonal/>
    </border>
    <border>
      <left style="thin">
        <color indexed="22"/>
      </left>
      <right style="thin">
        <color indexed="22"/>
      </right>
      <top style="thin">
        <color theme="3" tint="0.39994506668294322"/>
      </top>
      <bottom style="thin">
        <color theme="3" tint="0.39994506668294322"/>
      </bottom>
      <diagonal/>
    </border>
    <border>
      <left style="medium">
        <color indexed="64"/>
      </left>
      <right/>
      <top style="thin">
        <color theme="3" tint="0.39994506668294322"/>
      </top>
      <bottom style="medium">
        <color indexed="64"/>
      </bottom>
      <diagonal/>
    </border>
    <border>
      <left/>
      <right/>
      <top style="thin">
        <color theme="3" tint="0.39994506668294322"/>
      </top>
      <bottom style="medium">
        <color indexed="64"/>
      </bottom>
      <diagonal/>
    </border>
    <border>
      <left/>
      <right style="thin">
        <color indexed="22"/>
      </right>
      <top style="thin">
        <color theme="3" tint="0.39994506668294322"/>
      </top>
      <bottom style="medium">
        <color indexed="64"/>
      </bottom>
      <diagonal/>
    </border>
    <border>
      <left style="thin">
        <color indexed="22"/>
      </left>
      <right/>
      <top style="thin">
        <color theme="3" tint="0.39994506668294322"/>
      </top>
      <bottom style="medium">
        <color indexed="64"/>
      </bottom>
      <diagonal/>
    </border>
    <border>
      <left/>
      <right style="medium">
        <color indexed="64"/>
      </right>
      <top style="thin">
        <color theme="3" tint="0.39994506668294322"/>
      </top>
      <bottom style="medium">
        <color indexed="64"/>
      </bottom>
      <diagonal/>
    </border>
    <border>
      <left style="medium">
        <color indexed="64"/>
      </left>
      <right style="thin">
        <color indexed="22"/>
      </right>
      <top style="thin">
        <color theme="3" tint="0.39994506668294322"/>
      </top>
      <bottom style="medium">
        <color indexed="64"/>
      </bottom>
      <diagonal/>
    </border>
    <border>
      <left style="thin">
        <color indexed="22"/>
      </left>
      <right style="thin">
        <color indexed="22"/>
      </right>
      <top style="thin">
        <color theme="3" tint="0.39994506668294322"/>
      </top>
      <bottom style="medium">
        <color indexed="64"/>
      </bottom>
      <diagonal/>
    </border>
    <border>
      <left style="thin">
        <color theme="0" tint="-0.14996795556505021"/>
      </left>
      <right style="medium">
        <color indexed="64"/>
      </right>
      <top style="thin">
        <color theme="3" tint="0.39994506668294322"/>
      </top>
      <bottom style="medium">
        <color indexed="64"/>
      </bottom>
      <diagonal/>
    </border>
    <border>
      <left style="medium">
        <color indexed="64"/>
      </left>
      <right style="thin">
        <color indexed="22"/>
      </right>
      <top style="double">
        <color indexed="64"/>
      </top>
      <bottom style="thin">
        <color theme="3" tint="0.39994506668294322"/>
      </bottom>
      <diagonal/>
    </border>
    <border>
      <left style="thin">
        <color indexed="22"/>
      </left>
      <right style="thin">
        <color indexed="22"/>
      </right>
      <top style="double">
        <color indexed="64"/>
      </top>
      <bottom style="thin">
        <color theme="3" tint="0.39994506668294322"/>
      </bottom>
      <diagonal/>
    </border>
    <border>
      <left style="thin">
        <color indexed="22"/>
      </left>
      <right style="medium">
        <color indexed="64"/>
      </right>
      <top style="double">
        <color indexed="64"/>
      </top>
      <bottom style="thin">
        <color theme="3" tint="0.39994506668294322"/>
      </bottom>
      <diagonal/>
    </border>
    <border>
      <left style="medium">
        <color indexed="64"/>
      </left>
      <right style="thin">
        <color theme="0" tint="-0.14996795556505021"/>
      </right>
      <top style="thin">
        <color theme="3" tint="0.39994506668294322"/>
      </top>
      <bottom style="medium">
        <color auto="1"/>
      </bottom>
      <diagonal/>
    </border>
    <border>
      <left style="thin">
        <color theme="0" tint="-0.14996795556505021"/>
      </left>
      <right style="thin">
        <color theme="0" tint="-0.14996795556505021"/>
      </right>
      <top style="thin">
        <color theme="3" tint="0.39994506668294322"/>
      </top>
      <bottom style="medium">
        <color auto="1"/>
      </bottom>
      <diagonal/>
    </border>
    <border>
      <left style="medium">
        <color indexed="64"/>
      </left>
      <right style="thin">
        <color indexed="22"/>
      </right>
      <top style="thin">
        <color theme="3" tint="0.39994506668294322"/>
      </top>
      <bottom style="double">
        <color indexed="64"/>
      </bottom>
      <diagonal/>
    </border>
    <border>
      <left style="thin">
        <color indexed="22"/>
      </left>
      <right style="thin">
        <color indexed="22"/>
      </right>
      <top style="thin">
        <color theme="3" tint="0.39994506668294322"/>
      </top>
      <bottom style="double">
        <color indexed="64"/>
      </bottom>
      <diagonal/>
    </border>
    <border>
      <left style="medium">
        <color indexed="64"/>
      </left>
      <right style="thin">
        <color theme="0" tint="-0.24994659260841701"/>
      </right>
      <top style="medium">
        <color indexed="64"/>
      </top>
      <bottom style="thin">
        <color theme="3" tint="0.39994506668294322"/>
      </bottom>
      <diagonal/>
    </border>
    <border>
      <left style="medium">
        <color indexed="64"/>
      </left>
      <right style="thin">
        <color theme="0" tint="-0.24994659260841701"/>
      </right>
      <top style="thin">
        <color theme="3" tint="0.39994506668294322"/>
      </top>
      <bottom style="medium">
        <color indexed="64"/>
      </bottom>
      <diagonal/>
    </border>
    <border>
      <left style="thin">
        <color theme="0" tint="-0.24994659260841701"/>
      </left>
      <right style="medium">
        <color indexed="64"/>
      </right>
      <top style="thin">
        <color theme="3" tint="0.39994506668294322"/>
      </top>
      <bottom style="medium">
        <color indexed="64"/>
      </bottom>
      <diagonal/>
    </border>
    <border>
      <left style="medium">
        <color indexed="64"/>
      </left>
      <right style="thin">
        <color theme="0" tint="-0.34998626667073579"/>
      </right>
      <top style="medium">
        <color indexed="64"/>
      </top>
      <bottom style="thin">
        <color theme="3" tint="0.39994506668294322"/>
      </bottom>
      <diagonal/>
    </border>
    <border>
      <left style="thin">
        <color theme="0" tint="-0.34998626667073579"/>
      </left>
      <right style="thin">
        <color theme="0" tint="-0.34998626667073579"/>
      </right>
      <top style="medium">
        <color indexed="64"/>
      </top>
      <bottom style="thin">
        <color theme="3" tint="0.39994506668294322"/>
      </bottom>
      <diagonal/>
    </border>
    <border>
      <left style="thin">
        <color theme="0" tint="-0.34998626667073579"/>
      </left>
      <right style="medium">
        <color indexed="64"/>
      </right>
      <top style="medium">
        <color indexed="64"/>
      </top>
      <bottom style="thin">
        <color theme="3" tint="0.39994506668294322"/>
      </bottom>
      <diagonal/>
    </border>
    <border>
      <left style="medium">
        <color indexed="64"/>
      </left>
      <right style="thin">
        <color theme="0" tint="-0.34998626667073579"/>
      </right>
      <top style="thin">
        <color theme="3" tint="0.39994506668294322"/>
      </top>
      <bottom style="thin">
        <color theme="3" tint="0.39994506668294322"/>
      </bottom>
      <diagonal/>
    </border>
    <border>
      <left style="thin">
        <color theme="0" tint="-0.34998626667073579"/>
      </left>
      <right style="thin">
        <color theme="0" tint="-0.34998626667073579"/>
      </right>
      <top style="thin">
        <color theme="3" tint="0.39994506668294322"/>
      </top>
      <bottom style="thin">
        <color theme="3" tint="0.39994506668294322"/>
      </bottom>
      <diagonal/>
    </border>
    <border>
      <left style="thin">
        <color theme="0" tint="-0.34998626667073579"/>
      </left>
      <right style="medium">
        <color indexed="64"/>
      </right>
      <top style="thin">
        <color theme="3" tint="0.39994506668294322"/>
      </top>
      <bottom style="thin">
        <color theme="3" tint="0.39994506668294322"/>
      </bottom>
      <diagonal/>
    </border>
    <border>
      <left style="medium">
        <color indexed="64"/>
      </left>
      <right style="medium">
        <color indexed="64"/>
      </right>
      <top style="thin">
        <color theme="3" tint="0.39994506668294322"/>
      </top>
      <bottom style="medium">
        <color indexed="64"/>
      </bottom>
      <diagonal/>
    </border>
    <border>
      <left style="medium">
        <color indexed="64"/>
      </left>
      <right style="thin">
        <color theme="0" tint="-0.34998626667073579"/>
      </right>
      <top style="thin">
        <color theme="3" tint="0.39994506668294322"/>
      </top>
      <bottom style="thin">
        <color indexed="64"/>
      </bottom>
      <diagonal/>
    </border>
    <border>
      <left style="thin">
        <color theme="0" tint="-0.34998626667073579"/>
      </left>
      <right style="thin">
        <color theme="0" tint="-0.34998626667073579"/>
      </right>
      <top style="thin">
        <color theme="3" tint="0.39994506668294322"/>
      </top>
      <bottom style="thin">
        <color indexed="64"/>
      </bottom>
      <diagonal/>
    </border>
    <border>
      <left style="thin">
        <color theme="0" tint="-0.34998626667073579"/>
      </left>
      <right style="medium">
        <color indexed="64"/>
      </right>
      <top style="thin">
        <color theme="3" tint="0.39994506668294322"/>
      </top>
      <bottom style="thin">
        <color indexed="64"/>
      </bottom>
      <diagonal/>
    </border>
    <border>
      <left style="medium">
        <color indexed="64"/>
      </left>
      <right style="medium">
        <color indexed="64"/>
      </right>
      <top style="thin">
        <color theme="3" tint="0.39994506668294322"/>
      </top>
      <bottom style="double">
        <color indexed="64"/>
      </bottom>
      <diagonal/>
    </border>
    <border>
      <left style="thin">
        <color theme="0" tint="-0.14996795556505021"/>
      </left>
      <right style="thin">
        <color theme="0" tint="-0.14996795556505021"/>
      </right>
      <top style="medium">
        <color auto="1"/>
      </top>
      <bottom style="thin">
        <color theme="3" tint="0.39994506668294322"/>
      </bottom>
      <diagonal/>
    </border>
    <border>
      <left style="thin">
        <color theme="0" tint="-0.14996795556505021"/>
      </left>
      <right style="medium">
        <color indexed="64"/>
      </right>
      <top style="thin">
        <color theme="3" tint="0.39994506668294322"/>
      </top>
      <bottom/>
      <diagonal/>
    </border>
    <border>
      <left style="medium">
        <color indexed="64"/>
      </left>
      <right style="thin">
        <color theme="0" tint="-0.14996795556505021"/>
      </right>
      <top style="medium">
        <color indexed="64"/>
      </top>
      <bottom style="thin">
        <color theme="3" tint="0.39994506668294322"/>
      </bottom>
      <diagonal/>
    </border>
    <border>
      <left style="thin">
        <color indexed="64"/>
      </left>
      <right style="thin">
        <color theme="0" tint="-0.14996795556505021"/>
      </right>
      <top style="medium">
        <color indexed="64"/>
      </top>
      <bottom style="thin">
        <color theme="3" tint="0.39994506668294322"/>
      </bottom>
      <diagonal/>
    </border>
    <border>
      <left style="thin">
        <color indexed="64"/>
      </left>
      <right style="thin">
        <color theme="0" tint="-0.14996795556505021"/>
      </right>
      <top style="thin">
        <color theme="3" tint="0.39994506668294322"/>
      </top>
      <bottom style="thin">
        <color theme="3" tint="0.39994506668294322"/>
      </bottom>
      <diagonal/>
    </border>
    <border>
      <left style="thin">
        <color theme="0" tint="-0.14996795556505021"/>
      </left>
      <right style="thin">
        <color indexed="64"/>
      </right>
      <top style="thin">
        <color theme="3" tint="0.39994506668294322"/>
      </top>
      <bottom style="thin">
        <color theme="3" tint="0.39994506668294322"/>
      </bottom>
      <diagonal/>
    </border>
    <border>
      <left style="thin">
        <color indexed="64"/>
      </left>
      <right style="thin">
        <color indexed="64"/>
      </right>
      <top style="medium">
        <color indexed="64"/>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indexed="64"/>
      </bottom>
      <diagonal/>
    </border>
    <border>
      <left/>
      <right style="thin">
        <color indexed="64"/>
      </right>
      <top style="thin">
        <color theme="3" tint="0.39994506668294322"/>
      </top>
      <bottom style="thin">
        <color theme="3" tint="0.39994506668294322"/>
      </bottom>
      <diagonal/>
    </border>
    <border>
      <left style="thin">
        <color indexed="64"/>
      </left>
      <right/>
      <top style="thin">
        <color theme="3" tint="0.39994506668294322"/>
      </top>
      <bottom style="thin">
        <color theme="3" tint="0.39994506668294322"/>
      </bottom>
      <diagonal/>
    </border>
    <border>
      <left style="thin">
        <color indexed="64"/>
      </left>
      <right style="thin">
        <color indexed="64"/>
      </right>
      <top style="thin">
        <color indexed="64"/>
      </top>
      <bottom style="thin">
        <color theme="3" tint="0.39994506668294322"/>
      </bottom>
      <diagonal/>
    </border>
    <border>
      <left style="medium">
        <color indexed="64"/>
      </left>
      <right style="thin">
        <color theme="0" tint="-0.24994659260841701"/>
      </right>
      <top style="thin">
        <color theme="3" tint="0.39994506668294322"/>
      </top>
      <bottom style="thin">
        <color theme="3" tint="0.39994506668294322"/>
      </bottom>
      <diagonal/>
    </border>
    <border>
      <left style="thin">
        <color theme="0" tint="-0.24994659260841701"/>
      </left>
      <right style="thin">
        <color theme="0" tint="-0.24994659260841701"/>
      </right>
      <top style="thin">
        <color theme="3" tint="0.39994506668294322"/>
      </top>
      <bottom style="thin">
        <color auto="1"/>
      </bottom>
      <diagonal/>
    </border>
    <border>
      <left style="thin">
        <color theme="0" tint="-0.24994659260841701"/>
      </left>
      <right/>
      <top style="thin">
        <color theme="3" tint="0.39994506668294322"/>
      </top>
      <bottom style="thin">
        <color indexed="64"/>
      </bottom>
      <diagonal/>
    </border>
    <border>
      <left style="thin">
        <color indexed="64"/>
      </left>
      <right style="thin">
        <color indexed="64"/>
      </right>
      <top style="thin">
        <color theme="3" tint="0.39994506668294322"/>
      </top>
      <bottom/>
      <diagonal/>
    </border>
    <border>
      <left style="thin">
        <color indexed="64"/>
      </left>
      <right style="thin">
        <color indexed="64"/>
      </right>
      <top/>
      <bottom style="thin">
        <color theme="3" tint="0.39994506668294322"/>
      </bottom>
      <diagonal/>
    </border>
    <border>
      <left/>
      <right style="thin">
        <color theme="0" tint="-0.24994659260841701"/>
      </right>
      <top style="thin">
        <color indexed="64"/>
      </top>
      <bottom style="thin">
        <color theme="3" tint="0.39994506668294322"/>
      </bottom>
      <diagonal/>
    </border>
    <border>
      <left style="medium">
        <color indexed="64"/>
      </left>
      <right style="thin">
        <color indexed="64"/>
      </right>
      <top style="thin">
        <color theme="3" tint="0.39994506668294322"/>
      </top>
      <bottom style="thin">
        <color theme="3" tint="0.39994506668294322"/>
      </bottom>
      <diagonal/>
    </border>
    <border>
      <left/>
      <right style="thin">
        <color theme="0" tint="-0.24994659260841701"/>
      </right>
      <top style="thin">
        <color theme="3" tint="0.39994506668294322"/>
      </top>
      <bottom style="thin">
        <color theme="3" tint="0.39994506668294322"/>
      </bottom>
      <diagonal/>
    </border>
    <border>
      <left style="medium">
        <color indexed="64"/>
      </left>
      <right style="thin">
        <color indexed="64"/>
      </right>
      <top style="thin">
        <color theme="3" tint="0.39994506668294322"/>
      </top>
      <bottom style="thin">
        <color indexed="64"/>
      </bottom>
      <diagonal/>
    </border>
    <border>
      <left/>
      <right style="thin">
        <color theme="0" tint="-0.24994659260841701"/>
      </right>
      <top style="thin">
        <color theme="3" tint="0.39994506668294322"/>
      </top>
      <bottom/>
      <diagonal/>
    </border>
    <border>
      <left/>
      <right style="thin">
        <color theme="0" tint="-0.24994659260841701"/>
      </right>
      <top style="double">
        <color auto="1"/>
      </top>
      <bottom style="medium">
        <color indexed="64"/>
      </bottom>
      <diagonal/>
    </border>
    <border>
      <left style="thin">
        <color theme="0" tint="-0.24994659260841701"/>
      </left>
      <right style="thin">
        <color theme="0" tint="-0.24994659260841701"/>
      </right>
      <top style="double">
        <color auto="1"/>
      </top>
      <bottom style="medium">
        <color indexed="64"/>
      </bottom>
      <diagonal/>
    </border>
    <border>
      <left style="thin">
        <color theme="0" tint="-0.24994659260841701"/>
      </left>
      <right style="thin">
        <color indexed="64"/>
      </right>
      <top style="double">
        <color auto="1"/>
      </top>
      <bottom style="medium">
        <color indexed="64"/>
      </bottom>
      <diagonal/>
    </border>
    <border>
      <left style="medium">
        <color indexed="64"/>
      </left>
      <right/>
      <top/>
      <bottom style="thin">
        <color theme="3" tint="0.39994506668294322"/>
      </bottom>
      <diagonal/>
    </border>
    <border>
      <left style="thin">
        <color theme="0" tint="-0.14996795556505021"/>
      </left>
      <right/>
      <top/>
      <bottom style="thin">
        <color theme="3" tint="0.39994506668294322"/>
      </bottom>
      <diagonal/>
    </border>
    <border>
      <left style="thin">
        <color theme="0" tint="-0.14996795556505021"/>
      </left>
      <right/>
      <top style="thin">
        <color theme="3" tint="0.39994506668294322"/>
      </top>
      <bottom style="double">
        <color indexed="64"/>
      </bottom>
      <diagonal/>
    </border>
    <border>
      <left style="thin">
        <color theme="0" tint="-0.14996795556505021"/>
      </left>
      <right style="medium">
        <color indexed="64"/>
      </right>
      <top style="thin">
        <color theme="3" tint="0.39994506668294322"/>
      </top>
      <bottom style="double">
        <color indexed="64"/>
      </bottom>
      <diagonal/>
    </border>
    <border>
      <left style="medium">
        <color indexed="64"/>
      </left>
      <right/>
      <top style="thin">
        <color theme="3" tint="0.39994506668294322"/>
      </top>
      <bottom style="thin">
        <color indexed="64"/>
      </bottom>
      <diagonal/>
    </border>
    <border>
      <left style="medium">
        <color indexed="64"/>
      </left>
      <right style="thin">
        <color indexed="64"/>
      </right>
      <top style="medium">
        <color indexed="64"/>
      </top>
      <bottom style="thin">
        <color theme="3" tint="0.39994506668294322"/>
      </bottom>
      <diagonal/>
    </border>
    <border>
      <left style="thin">
        <color indexed="64"/>
      </left>
      <right/>
      <top style="medium">
        <color indexed="64"/>
      </top>
      <bottom style="thin">
        <color theme="3" tint="0.39994506668294322"/>
      </bottom>
      <diagonal/>
    </border>
    <border>
      <left style="medium">
        <color indexed="64"/>
      </left>
      <right style="thin">
        <color indexed="64"/>
      </right>
      <top style="thin">
        <color theme="3" tint="0.39994506668294322"/>
      </top>
      <bottom style="thin">
        <color theme="0" tint="-0.14996795556505021"/>
      </bottom>
      <diagonal/>
    </border>
    <border>
      <left style="thin">
        <color theme="0" tint="-0.14996795556505021"/>
      </left>
      <right/>
      <top style="thin">
        <color theme="3" tint="0.39994506668294322"/>
      </top>
      <bottom style="thin">
        <color indexed="64"/>
      </bottom>
      <diagonal/>
    </border>
    <border>
      <left style="thin">
        <color theme="0" tint="-0.24994659260841701"/>
      </left>
      <right style="medium">
        <color indexed="64"/>
      </right>
      <top style="thin">
        <color theme="3" tint="0.39994506668294322"/>
      </top>
      <bottom style="thin">
        <color indexed="64"/>
      </bottom>
      <diagonal/>
    </border>
    <border>
      <left style="thin">
        <color indexed="64"/>
      </left>
      <right/>
      <top style="thin">
        <color theme="3" tint="0.39994506668294322"/>
      </top>
      <bottom style="medium">
        <color indexed="64"/>
      </bottom>
      <diagonal/>
    </border>
    <border>
      <left style="thin">
        <color indexed="64"/>
      </left>
      <right/>
      <top style="thin">
        <color theme="0" tint="-0.24994659260841701"/>
      </top>
      <bottom style="thin">
        <color theme="3" tint="0.39994506668294322"/>
      </bottom>
      <diagonal/>
    </border>
    <border>
      <left style="thin">
        <color indexed="64"/>
      </left>
      <right/>
      <top style="thin">
        <color theme="3" tint="0.39994506668294322"/>
      </top>
      <bottom style="thin">
        <color theme="0" tint="-0.24994659260841701"/>
      </bottom>
      <diagonal/>
    </border>
    <border>
      <left style="medium">
        <color indexed="64"/>
      </left>
      <right style="thin">
        <color theme="0" tint="-0.24994659260841701"/>
      </right>
      <top style="thin">
        <color theme="3" tint="0.39994506668294322"/>
      </top>
      <bottom style="thin">
        <color indexed="64"/>
      </bottom>
      <diagonal/>
    </border>
    <border>
      <left style="medium">
        <color indexed="64"/>
      </left>
      <right style="medium">
        <color indexed="64"/>
      </right>
      <top style="thin">
        <color theme="3" tint="0.39994506668294322"/>
      </top>
      <bottom style="thin">
        <color indexed="64"/>
      </bottom>
      <diagonal/>
    </border>
    <border>
      <left style="thin">
        <color indexed="64"/>
      </left>
      <right style="medium">
        <color indexed="64"/>
      </right>
      <top style="thin">
        <color theme="3" tint="0.39994506668294322"/>
      </top>
      <bottom style="thin">
        <color indexed="64"/>
      </bottom>
      <diagonal/>
    </border>
    <border>
      <left style="medium">
        <color indexed="64"/>
      </left>
      <right style="thin">
        <color theme="0" tint="-0.24994659260841701"/>
      </right>
      <top style="thin">
        <color theme="3" tint="0.39994506668294322"/>
      </top>
      <bottom style="thin">
        <color theme="0" tint="-0.24994659260841701"/>
      </bottom>
      <diagonal/>
    </border>
    <border>
      <left style="thin">
        <color theme="0" tint="-0.24994659260841701"/>
      </left>
      <right style="thin">
        <color theme="0" tint="-0.24994659260841701"/>
      </right>
      <top style="thin">
        <color theme="3" tint="0.39994506668294322"/>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3" tint="0.39994506668294322"/>
      </bottom>
      <diagonal/>
    </border>
    <border>
      <left/>
      <right style="thin">
        <color theme="0" tint="-0.14996795556505021"/>
      </right>
      <top style="thin">
        <color theme="0" tint="-0.14996795556505021"/>
      </top>
      <bottom style="thin">
        <color theme="3" tint="0.39994506668294322"/>
      </bottom>
      <diagonal/>
    </border>
    <border>
      <left/>
      <right style="thin">
        <color theme="0" tint="-0.14996795556505021"/>
      </right>
      <top style="thin">
        <color theme="3" tint="0.39994506668294322"/>
      </top>
      <bottom style="thin">
        <color indexed="64"/>
      </bottom>
      <diagonal/>
    </border>
    <border>
      <left/>
      <right style="medium">
        <color indexed="64"/>
      </right>
      <top style="thin">
        <color theme="0" tint="-0.24994659260841701"/>
      </top>
      <bottom style="double">
        <color indexed="64"/>
      </bottom>
      <diagonal/>
    </border>
    <border>
      <left style="thin">
        <color theme="0" tint="-0.24994659260841701"/>
      </left>
      <right style="thin">
        <color theme="0" tint="-0.14996795556505021"/>
      </right>
      <top style="medium">
        <color auto="1"/>
      </top>
      <bottom style="thin">
        <color theme="3" tint="0.39994506668294322"/>
      </bottom>
      <diagonal/>
    </border>
    <border>
      <left style="thin">
        <color theme="0" tint="-0.24994659260841701"/>
      </left>
      <right style="thin">
        <color theme="0" tint="-0.14996795556505021"/>
      </right>
      <top style="thin">
        <color theme="3" tint="0.39994506668294322"/>
      </top>
      <bottom style="thin">
        <color theme="3" tint="0.39994506668294322"/>
      </bottom>
      <diagonal/>
    </border>
    <border>
      <left style="thin">
        <color theme="0" tint="-0.24994659260841701"/>
      </left>
      <right style="thin">
        <color theme="0" tint="-0.14996795556505021"/>
      </right>
      <top style="thin">
        <color theme="3" tint="0.39994506668294322"/>
      </top>
      <bottom style="medium">
        <color indexed="64"/>
      </bottom>
      <diagonal/>
    </border>
    <border>
      <left style="thin">
        <color indexed="64"/>
      </left>
      <right style="thin">
        <color indexed="22"/>
      </right>
      <top style="medium">
        <color auto="1"/>
      </top>
      <bottom style="thin">
        <color theme="3" tint="0.39994506668294322"/>
      </bottom>
      <diagonal/>
    </border>
    <border>
      <left style="thin">
        <color indexed="64"/>
      </left>
      <right style="thin">
        <color indexed="22"/>
      </right>
      <top style="thin">
        <color theme="3" tint="0.39994506668294322"/>
      </top>
      <bottom style="thin">
        <color theme="3" tint="0.39994506668294322"/>
      </bottom>
      <diagonal/>
    </border>
    <border>
      <left style="thin">
        <color indexed="64"/>
      </left>
      <right style="thin">
        <color indexed="22"/>
      </right>
      <top style="thin">
        <color theme="3" tint="0.39994506668294322"/>
      </top>
      <bottom style="medium">
        <color indexed="64"/>
      </bottom>
      <diagonal/>
    </border>
    <border>
      <left style="thin">
        <color theme="0" tint="-0.24994659260841701"/>
      </left>
      <right style="thin">
        <color theme="0" tint="-0.14996795556505021"/>
      </right>
      <top style="thin">
        <color theme="3" tint="0.39994506668294322"/>
      </top>
      <bottom/>
      <diagonal/>
    </border>
    <border>
      <left style="thin">
        <color theme="0" tint="-0.14996795556505021"/>
      </left>
      <right style="thin">
        <color theme="0" tint="-0.14996795556505021"/>
      </right>
      <top style="thin">
        <color theme="3" tint="0.39994506668294322"/>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14996795556505021"/>
      </right>
      <top style="thin">
        <color theme="3" tint="0.39994506668294322"/>
      </top>
      <bottom/>
      <diagonal/>
    </border>
    <border>
      <left style="thin">
        <color indexed="64"/>
      </left>
      <right/>
      <top style="thin">
        <color theme="3" tint="0.39994506668294322"/>
      </top>
      <bottom/>
      <diagonal/>
    </border>
    <border>
      <left style="thin">
        <color indexed="64"/>
      </left>
      <right style="medium">
        <color indexed="64"/>
      </right>
      <top style="thin">
        <color theme="3" tint="0.39994506668294322"/>
      </top>
      <bottom/>
      <diagonal/>
    </border>
    <border>
      <left style="thin">
        <color indexed="64"/>
      </left>
      <right/>
      <top/>
      <bottom style="thin">
        <color theme="3" tint="0.39994506668294322"/>
      </bottom>
      <diagonal/>
    </border>
    <border>
      <left/>
      <right style="thin">
        <color indexed="64"/>
      </right>
      <top style="thin">
        <color theme="3" tint="0.39994506668294322"/>
      </top>
      <bottom/>
      <diagonal/>
    </border>
    <border>
      <left/>
      <right style="thin">
        <color indexed="64"/>
      </right>
      <top style="medium">
        <color auto="1"/>
      </top>
      <bottom style="medium">
        <color indexed="64"/>
      </bottom>
      <diagonal/>
    </border>
    <border>
      <left style="thin">
        <color theme="0" tint="-0.24994659260841701"/>
      </left>
      <right style="medium">
        <color indexed="64"/>
      </right>
      <top/>
      <bottom/>
      <diagonal/>
    </border>
    <border>
      <left style="thin">
        <color theme="0" tint="-0.24994659260841701"/>
      </left>
      <right/>
      <top style="medium">
        <color indexed="64"/>
      </top>
      <bottom/>
      <diagonal/>
    </border>
    <border>
      <left style="thin">
        <color theme="0" tint="-0.24994659260841701"/>
      </left>
      <right style="medium">
        <color indexed="64"/>
      </right>
      <top style="thin">
        <color theme="3" tint="0.39994506668294322"/>
      </top>
      <bottom/>
      <diagonal/>
    </border>
    <border>
      <left style="medium">
        <color theme="1" tint="4.9989318521683403E-2"/>
      </left>
      <right/>
      <top/>
      <bottom style="thin">
        <color theme="3" tint="0.39994506668294322"/>
      </bottom>
      <diagonal/>
    </border>
    <border>
      <left style="thin">
        <color indexed="64"/>
      </left>
      <right style="medium">
        <color theme="1" tint="4.9989318521683403E-2"/>
      </right>
      <top/>
      <bottom style="thin">
        <color theme="3" tint="0.39994506668294322"/>
      </bottom>
      <diagonal/>
    </border>
    <border>
      <left style="medium">
        <color theme="1" tint="4.9989318521683403E-2"/>
      </left>
      <right/>
      <top style="thin">
        <color theme="3" tint="0.39994506668294322"/>
      </top>
      <bottom style="thin">
        <color theme="3" tint="0.39994506668294322"/>
      </bottom>
      <diagonal/>
    </border>
    <border>
      <left style="thin">
        <color indexed="64"/>
      </left>
      <right style="medium">
        <color theme="1" tint="4.9989318521683403E-2"/>
      </right>
      <top style="thin">
        <color theme="3" tint="0.39994506668294322"/>
      </top>
      <bottom style="thin">
        <color theme="3" tint="0.39994506668294322"/>
      </bottom>
      <diagonal/>
    </border>
    <border>
      <left style="medium">
        <color theme="1" tint="4.9989318521683403E-2"/>
      </left>
      <right/>
      <top style="thin">
        <color theme="3" tint="0.39994506668294322"/>
      </top>
      <bottom/>
      <diagonal/>
    </border>
    <border>
      <left style="thin">
        <color indexed="64"/>
      </left>
      <right style="medium">
        <color theme="1" tint="4.9989318521683403E-2"/>
      </right>
      <top style="thin">
        <color theme="3" tint="0.39994506668294322"/>
      </top>
      <bottom/>
      <diagonal/>
    </border>
    <border>
      <left/>
      <right/>
      <top style="medium">
        <color auto="1"/>
      </top>
      <bottom style="hair">
        <color theme="5" tint="-0.24994659260841701"/>
      </bottom>
      <diagonal/>
    </border>
    <border>
      <left/>
      <right/>
      <top style="hair">
        <color theme="5" tint="-0.24994659260841701"/>
      </top>
      <bottom style="hair">
        <color theme="5" tint="-0.24994659260841701"/>
      </bottom>
      <diagonal/>
    </border>
    <border>
      <left style="thin">
        <color theme="0" tint="-0.24994659260841701"/>
      </left>
      <right/>
      <top/>
      <bottom/>
      <diagonal/>
    </border>
    <border>
      <left style="thin">
        <color theme="3" tint="0.39994506668294322"/>
      </left>
      <right/>
      <top style="medium">
        <color auto="1"/>
      </top>
      <bottom style="hair">
        <color theme="5" tint="-0.24994659260841701"/>
      </bottom>
      <diagonal/>
    </border>
    <border>
      <left style="thin">
        <color theme="3" tint="0.39994506668294322"/>
      </left>
      <right/>
      <top style="hair">
        <color theme="5" tint="-0.24994659260841701"/>
      </top>
      <bottom style="hair">
        <color theme="5" tint="-0.24994659260841701"/>
      </bottom>
      <diagonal/>
    </border>
    <border>
      <left style="thin">
        <color theme="3" tint="0.39994506668294322"/>
      </left>
      <right/>
      <top style="hair">
        <color theme="5" tint="-0.24994659260841701"/>
      </top>
      <bottom style="medium">
        <color auto="1"/>
      </bottom>
      <diagonal/>
    </border>
    <border>
      <left style="thin">
        <color theme="3" tint="0.39994506668294322"/>
      </left>
      <right style="thin">
        <color theme="3" tint="0.39994506668294322"/>
      </right>
      <top style="medium">
        <color auto="1"/>
      </top>
      <bottom style="hair">
        <color theme="5" tint="-0.24994659260841701"/>
      </bottom>
      <diagonal/>
    </border>
    <border>
      <left style="thin">
        <color theme="3" tint="0.39994506668294322"/>
      </left>
      <right style="thin">
        <color theme="3" tint="0.39994506668294322"/>
      </right>
      <top style="hair">
        <color theme="5" tint="-0.24994659260841701"/>
      </top>
      <bottom style="hair">
        <color theme="5" tint="-0.24994659260841701"/>
      </bottom>
      <diagonal/>
    </border>
    <border>
      <left style="thin">
        <color theme="3" tint="0.39994506668294322"/>
      </left>
      <right style="thin">
        <color theme="3" tint="0.39994506668294322"/>
      </right>
      <top/>
      <bottom style="medium">
        <color auto="1"/>
      </bottom>
      <diagonal/>
    </border>
    <border>
      <left style="thin">
        <color theme="3" tint="0.39994506668294322"/>
      </left>
      <right style="thin">
        <color theme="3" tint="0.39994506668294322"/>
      </right>
      <top style="medium">
        <color auto="1"/>
      </top>
      <bottom/>
      <diagonal/>
    </border>
    <border>
      <left/>
      <right/>
      <top style="thin">
        <color indexed="64"/>
      </top>
      <bottom style="medium">
        <color theme="3" tint="-0.24994659260841701"/>
      </bottom>
      <diagonal/>
    </border>
    <border>
      <left style="medium">
        <color auto="1"/>
      </left>
      <right/>
      <top/>
      <bottom/>
      <diagonal/>
    </border>
    <border>
      <left/>
      <right style="thin">
        <color indexed="64"/>
      </right>
      <top/>
      <bottom style="thin">
        <color theme="0" tint="-0.24994659260841701"/>
      </bottom>
      <diagonal/>
    </border>
    <border>
      <left/>
      <right style="double">
        <color indexed="64"/>
      </right>
      <top style="thin">
        <color indexed="64"/>
      </top>
      <bottom style="medium">
        <color auto="1"/>
      </bottom>
      <diagonal/>
    </border>
    <border>
      <left/>
      <right style="thin">
        <color indexed="64"/>
      </right>
      <top style="medium">
        <color indexed="64"/>
      </top>
      <bottom style="thin">
        <color theme="0" tint="-0.14996795556505021"/>
      </bottom>
      <diagonal/>
    </border>
    <border>
      <left/>
      <right/>
      <top style="medium">
        <color indexed="64"/>
      </top>
      <bottom style="thin">
        <color theme="0" tint="-0.14996795556505021"/>
      </bottom>
      <diagonal/>
    </border>
    <border>
      <left/>
      <right style="thin">
        <color indexed="64"/>
      </right>
      <top style="thin">
        <color theme="0" tint="-0.14996795556505021"/>
      </top>
      <bottom style="thin">
        <color theme="0" tint="-0.14996795556505021"/>
      </bottom>
      <diagonal/>
    </border>
    <border>
      <left/>
      <right/>
      <top/>
      <bottom style="medium">
        <color indexed="64"/>
      </bottom>
      <diagonal/>
    </border>
    <border>
      <left style="thin">
        <color indexed="64"/>
      </left>
      <right style="thin">
        <color indexed="64"/>
      </right>
      <top style="thin">
        <color theme="0" tint="-0.14996795556505021"/>
      </top>
      <bottom style="thin">
        <color theme="0" tint="-0.14996795556505021"/>
      </bottom>
      <diagonal/>
    </border>
    <border>
      <left/>
      <right style="medium">
        <color indexed="64"/>
      </right>
      <top style="thin">
        <color indexed="64"/>
      </top>
      <bottom style="thin">
        <color theme="3" tint="0.39994506668294322"/>
      </bottom>
      <diagonal/>
    </border>
    <border>
      <left/>
      <right style="medium">
        <color indexed="64"/>
      </right>
      <top style="thin">
        <color theme="3" tint="0.39994506668294322"/>
      </top>
      <bottom style="thin">
        <color indexed="64"/>
      </bottom>
      <diagonal/>
    </border>
    <border>
      <left/>
      <right style="thin">
        <color theme="0" tint="-0.14990691854609822"/>
      </right>
      <top style="thin">
        <color theme="3" tint="0.39994506668294322"/>
      </top>
      <bottom style="thin">
        <color theme="3" tint="0.39994506668294322"/>
      </bottom>
      <diagonal/>
    </border>
    <border>
      <left style="thin">
        <color theme="0" tint="-0.14996795556505021"/>
      </left>
      <right style="thin">
        <color theme="0" tint="-0.14990691854609822"/>
      </right>
      <top style="medium">
        <color indexed="64"/>
      </top>
      <bottom style="thin">
        <color theme="3" tint="0.39994506668294322"/>
      </bottom>
      <diagonal/>
    </border>
    <border>
      <left style="thin">
        <color theme="0" tint="-0.14996795556505021"/>
      </left>
      <right style="thin">
        <color theme="0" tint="-0.14990691854609822"/>
      </right>
      <top style="thin">
        <color theme="3" tint="0.39994506668294322"/>
      </top>
      <bottom style="thin">
        <color theme="3" tint="0.39994506668294322"/>
      </bottom>
      <diagonal/>
    </border>
    <border>
      <left style="thin">
        <color theme="0" tint="-0.14996795556505021"/>
      </left>
      <right style="thin">
        <color theme="0" tint="-0.14990691854609822"/>
      </right>
      <top/>
      <bottom style="medium">
        <color indexed="64"/>
      </bottom>
      <diagonal/>
    </border>
    <border>
      <left/>
      <right style="thin">
        <color theme="0" tint="-0.14996795556505021"/>
      </right>
      <top style="medium">
        <color indexed="64"/>
      </top>
      <bottom style="thin">
        <color theme="3" tint="0.39994506668294322"/>
      </bottom>
      <diagonal/>
    </border>
    <border>
      <left/>
      <right style="thin">
        <color theme="0" tint="-0.14996795556505021"/>
      </right>
      <top style="thin">
        <color theme="3" tint="0.39994506668294322"/>
      </top>
      <bottom style="thin">
        <color theme="3" tint="0.39994506668294322"/>
      </bottom>
      <diagonal/>
    </border>
    <border>
      <left style="thin">
        <color theme="0" tint="-0.14996795556505021"/>
      </left>
      <right/>
      <top/>
      <bottom/>
      <diagonal/>
    </border>
    <border>
      <left style="thin">
        <color indexed="64"/>
      </left>
      <right style="medium">
        <color indexed="64"/>
      </right>
      <top/>
      <bottom style="thin">
        <color theme="3" tint="0.39994506668294322"/>
      </bottom>
      <diagonal/>
    </border>
    <border>
      <left/>
      <right style="medium">
        <color indexed="64"/>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medium">
        <color indexed="64"/>
      </right>
      <top style="thin">
        <color theme="0" tint="-0.14993743705557422"/>
      </top>
      <bottom style="thin">
        <color theme="0" tint="-0.14990691854609822"/>
      </bottom>
      <diagonal/>
    </border>
    <border>
      <left/>
      <right/>
      <top style="thin">
        <color theme="0" tint="-0.14993743705557422"/>
      </top>
      <bottom style="thin">
        <color theme="0" tint="-0.14990691854609822"/>
      </bottom>
      <diagonal/>
    </border>
    <border>
      <left/>
      <right style="double">
        <color auto="1"/>
      </right>
      <top style="medium">
        <color auto="1"/>
      </top>
      <bottom style="medium">
        <color auto="1"/>
      </bottom>
      <diagonal/>
    </border>
    <border>
      <left style="double">
        <color indexed="64"/>
      </left>
      <right style="medium">
        <color indexed="64"/>
      </right>
      <top/>
      <bottom style="medium">
        <color auto="1"/>
      </bottom>
      <diagonal/>
    </border>
    <border>
      <left/>
      <right/>
      <top/>
      <bottom style="thin">
        <color theme="3" tint="0.39994506668294322"/>
      </bottom>
      <diagonal/>
    </border>
    <border>
      <left/>
      <right style="medium">
        <color indexed="64"/>
      </right>
      <top/>
      <bottom style="thin">
        <color theme="3" tint="0.39994506668294322"/>
      </bottom>
      <diagonal/>
    </border>
    <border>
      <left style="thin">
        <color theme="0" tint="-0.14993743705557422"/>
      </left>
      <right/>
      <top/>
      <bottom style="thin">
        <color theme="3" tint="0.39994506668294322"/>
      </bottom>
      <diagonal/>
    </border>
    <border>
      <left style="thin">
        <color theme="0" tint="-0.34998626667073579"/>
      </left>
      <right style="thin">
        <color theme="0" tint="-0.34998626667073579"/>
      </right>
      <top style="thin">
        <color theme="3" tint="0.39994506668294322"/>
      </top>
      <bottom/>
      <diagonal/>
    </border>
    <border>
      <left style="thin">
        <color theme="0" tint="-0.34998626667073579"/>
      </left>
      <right style="medium">
        <color indexed="64"/>
      </right>
      <top style="thin">
        <color theme="3" tint="0.39994506668294322"/>
      </top>
      <bottom/>
      <diagonal/>
    </border>
    <border>
      <left style="medium">
        <color indexed="64"/>
      </left>
      <right style="thin">
        <color theme="0" tint="-0.14996795556505021"/>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medium">
        <color indexed="64"/>
      </left>
      <right style="thin">
        <color theme="0" tint="-0.14996795556505021"/>
      </right>
      <top style="medium">
        <color indexed="64"/>
      </top>
      <bottom style="double">
        <color indexed="64"/>
      </bottom>
      <diagonal/>
    </border>
    <border>
      <left style="thin">
        <color theme="0" tint="-0.14996795556505021"/>
      </left>
      <right style="thin">
        <color theme="0" tint="-0.14996795556505021"/>
      </right>
      <top style="medium">
        <color indexed="64"/>
      </top>
      <bottom style="double">
        <color indexed="64"/>
      </bottom>
      <diagonal/>
    </border>
    <border>
      <left style="thin">
        <color theme="0" tint="-0.14996795556505021"/>
      </left>
      <right style="medium">
        <color indexed="64"/>
      </right>
      <top style="medium">
        <color indexed="64"/>
      </top>
      <bottom style="double">
        <color indexed="64"/>
      </bottom>
      <diagonal/>
    </border>
    <border>
      <left/>
      <right/>
      <top style="thin">
        <color theme="0" tint="-0.14996795556505021"/>
      </top>
      <bottom style="thin">
        <color indexed="64"/>
      </bottom>
      <diagonal/>
    </border>
    <border>
      <left style="medium">
        <color rgb="FFE0E3E5"/>
      </left>
      <right style="medium">
        <color rgb="FFE0E3E5"/>
      </right>
      <top style="medium">
        <color rgb="FFE0E3E5"/>
      </top>
      <bottom style="medium">
        <color rgb="FFE0E3E5"/>
      </bottom>
      <diagonal/>
    </border>
    <border>
      <left style="medium">
        <color indexed="64"/>
      </left>
      <right/>
      <top/>
      <bottom style="thin">
        <color indexed="64"/>
      </bottom>
      <diagonal/>
    </border>
    <border>
      <left/>
      <right style="thin">
        <color indexed="64"/>
      </right>
      <top/>
      <bottom style="thin">
        <color theme="3" tint="0.39994506668294322"/>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theme="0" tint="-0.14996795556505021"/>
      </right>
      <top style="thin">
        <color theme="3" tint="0.39994506668294322"/>
      </top>
      <bottom style="medium">
        <color indexed="64"/>
      </bottom>
      <diagonal/>
    </border>
    <border>
      <left style="thin">
        <color theme="0" tint="-0.14996795556505021"/>
      </left>
      <right style="thin">
        <color indexed="64"/>
      </right>
      <top style="thin">
        <color theme="3" tint="0.39994506668294322"/>
      </top>
      <bottom/>
      <diagonal/>
    </border>
    <border>
      <left style="thin">
        <color theme="0" tint="-0.14996795556505021"/>
      </left>
      <right/>
      <top style="thin">
        <color theme="3" tint="0.39994506668294322"/>
      </top>
      <bottom style="medium">
        <color auto="1"/>
      </bottom>
      <diagonal/>
    </border>
    <border>
      <left style="thin">
        <color indexed="64"/>
      </left>
      <right style="thin">
        <color theme="0" tint="-0.14996795556505021"/>
      </right>
      <top/>
      <bottom style="thin">
        <color theme="3" tint="0.39994506668294322"/>
      </bottom>
      <diagonal/>
    </border>
    <border>
      <left style="thin">
        <color theme="0" tint="-0.14996795556505021"/>
      </left>
      <right style="thin">
        <color indexed="64"/>
      </right>
      <top/>
      <bottom style="thin">
        <color theme="3" tint="0.39994506668294322"/>
      </bottom>
      <diagonal/>
    </border>
    <border>
      <left/>
      <right style="double">
        <color auto="1"/>
      </right>
      <top style="double">
        <color auto="1"/>
      </top>
      <bottom style="double">
        <color auto="1"/>
      </bottom>
      <diagonal/>
    </border>
    <border>
      <left style="thin">
        <color indexed="64"/>
      </left>
      <right/>
      <top style="thin">
        <color theme="3" tint="0.39994506668294322"/>
      </top>
      <bottom style="double">
        <color auto="1"/>
      </bottom>
      <diagonal/>
    </border>
    <border>
      <left/>
      <right style="medium">
        <color indexed="64"/>
      </right>
      <top style="thin">
        <color theme="3" tint="0.39994506668294322"/>
      </top>
      <bottom style="double">
        <color auto="1"/>
      </bottom>
      <diagonal/>
    </border>
    <border>
      <left/>
      <right/>
      <top/>
      <bottom style="medium">
        <color indexed="18"/>
      </bottom>
      <diagonal/>
    </border>
    <border>
      <left style="medium">
        <color indexed="64"/>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theme="0" tint="-0.499984740745262"/>
      </left>
      <right/>
      <top style="medium">
        <color indexed="64"/>
      </top>
      <bottom style="medium">
        <color indexed="64"/>
      </bottom>
      <diagonal/>
    </border>
    <border>
      <left/>
      <right/>
      <top style="medium">
        <color indexed="18"/>
      </top>
      <bottom/>
      <diagonal/>
    </border>
    <border>
      <left style="medium">
        <color indexed="18"/>
      </left>
      <right/>
      <top style="medium">
        <color indexed="18"/>
      </top>
      <bottom/>
      <diagonal/>
    </border>
    <border>
      <left style="medium">
        <color indexed="18"/>
      </left>
      <right/>
      <top/>
      <bottom style="medium">
        <color indexed="18"/>
      </bottom>
      <diagonal/>
    </border>
    <border>
      <left/>
      <right style="medium">
        <color indexed="18"/>
      </right>
      <top style="medium">
        <color indexed="18"/>
      </top>
      <bottom/>
      <diagonal/>
    </border>
    <border>
      <left/>
      <right style="medium">
        <color indexed="18"/>
      </right>
      <top/>
      <bottom style="medium">
        <color indexed="18"/>
      </bottom>
      <diagonal/>
    </border>
    <border>
      <left style="medium">
        <color indexed="64"/>
      </left>
      <right style="thin">
        <color theme="0" tint="-0.14996795556505021"/>
      </right>
      <top style="thin">
        <color indexed="64"/>
      </top>
      <bottom style="thin">
        <color theme="3" tint="0.39994506668294322"/>
      </bottom>
      <diagonal/>
    </border>
    <border>
      <left style="thin">
        <color theme="0" tint="-0.14996795556505021"/>
      </left>
      <right style="thin">
        <color theme="0" tint="-0.14996795556505021"/>
      </right>
      <top style="thin">
        <color indexed="64"/>
      </top>
      <bottom style="thin">
        <color theme="3" tint="0.39994506668294322"/>
      </bottom>
      <diagonal/>
    </border>
    <border>
      <left style="thin">
        <color theme="0" tint="-0.14996795556505021"/>
      </left>
      <right style="medium">
        <color indexed="64"/>
      </right>
      <top style="thin">
        <color indexed="64"/>
      </top>
      <bottom style="thin">
        <color theme="3" tint="0.39994506668294322"/>
      </bottom>
      <diagonal/>
    </border>
    <border>
      <left style="medium">
        <color indexed="64"/>
      </left>
      <right style="thin">
        <color theme="0" tint="-0.14996795556505021"/>
      </right>
      <top style="thin">
        <color theme="3" tint="0.39994506668294322"/>
      </top>
      <bottom style="double">
        <color indexed="64"/>
      </bottom>
      <diagonal/>
    </border>
    <border>
      <left style="thin">
        <color theme="0" tint="-0.14996795556505021"/>
      </left>
      <right style="thin">
        <color theme="0" tint="-0.14996795556505021"/>
      </right>
      <top style="thin">
        <color theme="3" tint="0.39994506668294322"/>
      </top>
      <bottom style="double">
        <color indexed="64"/>
      </bottom>
      <diagonal/>
    </border>
    <border>
      <left style="medium">
        <color indexed="64"/>
      </left>
      <right style="thin">
        <color theme="0" tint="-0.14996795556505021"/>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style="medium">
        <color indexed="64"/>
      </left>
      <right style="thin">
        <color theme="0" tint="-0.14996795556505021"/>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medium">
        <color indexed="64"/>
      </right>
      <top style="thin">
        <color indexed="64"/>
      </top>
      <bottom style="thin">
        <color indexed="64"/>
      </bottom>
      <diagonal/>
    </border>
    <border>
      <left style="medium">
        <color indexed="64"/>
      </left>
      <right/>
      <top style="thin">
        <color indexed="64"/>
      </top>
      <bottom/>
      <diagonal/>
    </border>
    <border>
      <left style="thin">
        <color theme="0" tint="-0.14993743705557422"/>
      </left>
      <right style="thin">
        <color theme="0" tint="-0.14993743705557422"/>
      </right>
      <top/>
      <bottom style="thin">
        <color theme="3" tint="0.39994506668294322"/>
      </bottom>
      <diagonal/>
    </border>
    <border>
      <left style="thin">
        <color theme="0" tint="-0.14993743705557422"/>
      </left>
      <right style="thin">
        <color theme="0" tint="-0.14990691854609822"/>
      </right>
      <top/>
      <bottom style="thin">
        <color theme="3" tint="0.39994506668294322"/>
      </bottom>
      <diagonal/>
    </border>
    <border>
      <left/>
      <right style="thin">
        <color theme="0" tint="-0.14990691854609822"/>
      </right>
      <top/>
      <bottom style="thin">
        <color theme="3" tint="0.39994506668294322"/>
      </bottom>
      <diagonal/>
    </border>
    <border>
      <left style="thin">
        <color theme="0" tint="-0.14990691854609822"/>
      </left>
      <right style="thin">
        <color theme="0" tint="-0.14990691854609822"/>
      </right>
      <top/>
      <bottom style="thin">
        <color theme="3" tint="0.39994506668294322"/>
      </bottom>
      <diagonal/>
    </border>
    <border>
      <left style="thin">
        <color theme="0" tint="-0.14990691854609822"/>
      </left>
      <right style="thin">
        <color theme="0" tint="-0.14993743705557422"/>
      </right>
      <top/>
      <bottom style="thin">
        <color theme="3" tint="0.39994506668294322"/>
      </bottom>
      <diagonal/>
    </border>
    <border>
      <left style="thin">
        <color theme="0" tint="-0.14993743705557422"/>
      </left>
      <right style="medium">
        <color indexed="64"/>
      </right>
      <top/>
      <bottom style="thin">
        <color theme="3" tint="0.39994506668294322"/>
      </bottom>
      <diagonal/>
    </border>
    <border>
      <left style="thin">
        <color theme="0" tint="-0.24994659260841701"/>
      </left>
      <right/>
      <top style="thin">
        <color indexed="64"/>
      </top>
      <bottom/>
      <diagonal/>
    </border>
    <border>
      <left style="thin">
        <color theme="0" tint="-0.24994659260841701"/>
      </left>
      <right style="medium">
        <color indexed="64"/>
      </right>
      <top style="thin">
        <color indexed="64"/>
      </top>
      <bottom/>
      <diagonal/>
    </border>
    <border>
      <left/>
      <right/>
      <top/>
      <bottom style="medium">
        <color auto="1"/>
      </bottom>
      <diagonal/>
    </border>
    <border>
      <left style="thin">
        <color indexed="64"/>
      </left>
      <right style="thin">
        <color indexed="64"/>
      </right>
      <top style="medium">
        <color indexed="64"/>
      </top>
      <bottom/>
      <diagonal/>
    </border>
    <border>
      <left style="thin">
        <color theme="0" tint="-0.24994659260841701"/>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theme="3" tint="0.3999450666829432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medium">
        <color theme="3" tint="-0.499984740745262"/>
      </right>
      <top/>
      <bottom style="medium">
        <color auto="1"/>
      </bottom>
      <diagonal/>
    </border>
    <border>
      <left style="medium">
        <color theme="3" tint="-0.24994659260841701"/>
      </left>
      <right style="medium">
        <color theme="3" tint="-0.24994659260841701"/>
      </right>
      <top/>
      <bottom/>
      <diagonal/>
    </border>
    <border>
      <left style="medium">
        <color indexed="64"/>
      </left>
      <right/>
      <top style="thin">
        <color theme="4" tint="0.39997558519241921"/>
      </top>
      <bottom style="medium">
        <color indexed="64"/>
      </bottom>
      <diagonal/>
    </border>
    <border>
      <left style="thin">
        <color indexed="64"/>
      </left>
      <right/>
      <top style="thin">
        <color theme="4" tint="0.39997558519241921"/>
      </top>
      <bottom style="medium">
        <color indexed="64"/>
      </bottom>
      <diagonal/>
    </border>
    <border>
      <left style="thin">
        <color indexed="64"/>
      </left>
      <right style="medium">
        <color indexed="64"/>
      </right>
      <top style="thin">
        <color theme="4" tint="0.39997558519241921"/>
      </top>
      <bottom style="medium">
        <color indexed="64"/>
      </bottom>
      <diagonal/>
    </border>
    <border>
      <left style="medium">
        <color indexed="64"/>
      </left>
      <right style="thin">
        <color indexed="64"/>
      </right>
      <top style="thin">
        <color theme="4" tint="0.39997558519241921"/>
      </top>
      <bottom style="medium">
        <color indexed="64"/>
      </bottom>
      <diagonal/>
    </border>
    <border>
      <left/>
      <right/>
      <top style="thin">
        <color theme="0" tint="-0.24994659260841701"/>
      </top>
      <bottom style="thin">
        <color theme="0" tint="-0.24994659260841701"/>
      </bottom>
      <diagonal/>
    </border>
    <border>
      <left style="medium">
        <color indexed="64"/>
      </left>
      <right style="medium">
        <color indexed="64"/>
      </right>
      <top style="thin">
        <color theme="3" tint="0.39994506668294322"/>
      </top>
      <bottom/>
      <diagonal/>
    </border>
    <border>
      <left/>
      <right/>
      <top style="thin">
        <color theme="0" tint="-0.24994659260841701"/>
      </top>
      <bottom style="thin">
        <color indexed="64"/>
      </bottom>
      <diagonal/>
    </border>
    <border>
      <left style="medium">
        <color indexed="64"/>
      </left>
      <right style="medium">
        <color indexed="64"/>
      </right>
      <top/>
      <bottom style="thin">
        <color theme="3" tint="0.39994506668294322"/>
      </bottom>
      <diagonal/>
    </border>
    <border>
      <left/>
      <right/>
      <top style="medium">
        <color indexed="64"/>
      </top>
      <bottom style="thin">
        <color theme="0" tint="-0.24994659260841701"/>
      </bottom>
      <diagonal/>
    </border>
    <border>
      <left style="thin">
        <color indexed="64"/>
      </left>
      <right/>
      <top/>
      <bottom style="thin">
        <color theme="0" tint="-0.24994659260841701"/>
      </bottom>
      <diagonal/>
    </border>
    <border>
      <left style="thin">
        <color indexed="64"/>
      </left>
      <right style="thin">
        <color theme="0" tint="-0.24994659260841701"/>
      </right>
      <top style="medium">
        <color auto="1"/>
      </top>
      <bottom style="thin">
        <color indexed="64"/>
      </bottom>
      <diagonal/>
    </border>
    <border>
      <left/>
      <right style="thin">
        <color indexed="64"/>
      </right>
      <top style="thin">
        <color indexed="64"/>
      </top>
      <bottom style="medium">
        <color indexed="64"/>
      </bottom>
      <diagonal/>
    </border>
    <border>
      <left/>
      <right/>
      <top style="hair">
        <color theme="5" tint="-0.24994659260841701"/>
      </top>
      <bottom style="medium">
        <color indexed="64"/>
      </bottom>
      <diagonal/>
    </border>
    <border>
      <left style="thin">
        <color theme="3" tint="0.39994506668294322"/>
      </left>
      <right style="thin">
        <color theme="3" tint="0.39994506668294322"/>
      </right>
      <top style="hair">
        <color theme="5" tint="-0.24994659260841701"/>
      </top>
      <bottom style="medium">
        <color indexed="64"/>
      </bottom>
      <diagonal/>
    </border>
  </borders>
  <cellStyleXfs count="10">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0" fontId="77" fillId="0" borderId="0"/>
    <xf numFmtId="44" fontId="1" fillId="0" borderId="0" applyFont="0" applyFill="0" applyBorder="0" applyAlignment="0" applyProtection="0"/>
    <xf numFmtId="0" fontId="78" fillId="31" borderId="0" applyNumberFormat="0" applyBorder="0" applyAlignment="0" applyProtection="0"/>
    <xf numFmtId="0" fontId="1" fillId="0" borderId="0"/>
    <xf numFmtId="0" fontId="85" fillId="0" borderId="0" applyNumberFormat="0" applyFill="0" applyBorder="0" applyAlignment="0" applyProtection="0"/>
  </cellStyleXfs>
  <cellXfs count="2167">
    <xf numFmtId="0" fontId="0" fillId="0" borderId="0" xfId="0"/>
    <xf numFmtId="0" fontId="3" fillId="0" borderId="0" xfId="0" applyFont="1" applyAlignment="1">
      <alignment vertical="center"/>
    </xf>
    <xf numFmtId="0" fontId="12" fillId="0" borderId="0" xfId="0" applyFont="1" applyAlignment="1">
      <alignment horizontal="left" vertical="center"/>
    </xf>
    <xf numFmtId="0" fontId="3" fillId="0" borderId="33" xfId="0" applyFont="1" applyBorder="1" applyAlignment="1">
      <alignment vertical="center"/>
    </xf>
    <xf numFmtId="0" fontId="3" fillId="0" borderId="32"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vertical="center"/>
    </xf>
    <xf numFmtId="0" fontId="3" fillId="0" borderId="117" xfId="0" applyFont="1" applyBorder="1" applyAlignment="1">
      <alignment vertical="center"/>
    </xf>
    <xf numFmtId="0" fontId="3" fillId="0" borderId="118" xfId="0" applyFont="1" applyBorder="1" applyAlignment="1">
      <alignment vertical="center"/>
    </xf>
    <xf numFmtId="0" fontId="25" fillId="0" borderId="0" xfId="0" applyFont="1" applyAlignment="1">
      <alignment horizontal="center" vertical="center" wrapText="1"/>
    </xf>
    <xf numFmtId="42" fontId="21" fillId="0" borderId="0" xfId="0" applyNumberFormat="1" applyFont="1" applyAlignment="1">
      <alignment vertical="center"/>
    </xf>
    <xf numFmtId="0" fontId="13" fillId="0" borderId="0" xfId="0" applyFont="1"/>
    <xf numFmtId="0" fontId="24" fillId="0" borderId="0" xfId="0" applyFont="1"/>
    <xf numFmtId="42" fontId="14" fillId="0" borderId="0" xfId="0" applyNumberFormat="1" applyFont="1"/>
    <xf numFmtId="42" fontId="21" fillId="6" borderId="68" xfId="0" applyNumberFormat="1" applyFont="1" applyFill="1" applyBorder="1" applyAlignment="1">
      <alignment vertical="center"/>
    </xf>
    <xf numFmtId="0" fontId="24" fillId="0" borderId="93" xfId="0" applyFont="1" applyBorder="1"/>
    <xf numFmtId="5" fontId="23" fillId="0" borderId="90" xfId="0" applyNumberFormat="1" applyFont="1" applyBorder="1" applyAlignment="1">
      <alignment vertical="center"/>
    </xf>
    <xf numFmtId="42" fontId="21" fillId="0" borderId="132" xfId="0" applyNumberFormat="1" applyFont="1" applyBorder="1" applyAlignment="1">
      <alignment vertical="center"/>
    </xf>
    <xf numFmtId="5" fontId="28" fillId="0" borderId="90" xfId="0" applyNumberFormat="1" applyFont="1" applyBorder="1" applyAlignment="1">
      <alignment vertical="center"/>
    </xf>
    <xf numFmtId="5" fontId="25" fillId="0" borderId="90" xfId="0" applyNumberFormat="1" applyFont="1" applyBorder="1" applyAlignment="1">
      <alignment vertical="center"/>
    </xf>
    <xf numFmtId="42" fontId="21" fillId="0" borderId="90" xfId="0" applyNumberFormat="1" applyFont="1" applyBorder="1" applyAlignment="1">
      <alignment vertical="center"/>
    </xf>
    <xf numFmtId="42" fontId="21" fillId="16" borderId="116" xfId="0" applyNumberFormat="1" applyFont="1" applyFill="1" applyBorder="1" applyAlignment="1">
      <alignment vertical="center"/>
    </xf>
    <xf numFmtId="5" fontId="11" fillId="0" borderId="35" xfId="0" applyNumberFormat="1" applyFont="1" applyBorder="1" applyAlignment="1">
      <alignment vertical="center"/>
    </xf>
    <xf numFmtId="5" fontId="10" fillId="0" borderId="35" xfId="0" applyNumberFormat="1" applyFont="1" applyBorder="1" applyAlignment="1">
      <alignment vertical="center"/>
    </xf>
    <xf numFmtId="44" fontId="21" fillId="0" borderId="0" xfId="0" applyNumberFormat="1" applyFont="1" applyAlignment="1">
      <alignment vertical="center"/>
    </xf>
    <xf numFmtId="44" fontId="32" fillId="0" borderId="0" xfId="0" applyNumberFormat="1" applyFont="1" applyAlignment="1">
      <alignment vertical="center"/>
    </xf>
    <xf numFmtId="44" fontId="21" fillId="0" borderId="35" xfId="0" applyNumberFormat="1" applyFont="1" applyBorder="1" applyAlignment="1">
      <alignment vertical="center"/>
    </xf>
    <xf numFmtId="0" fontId="11" fillId="5" borderId="0" xfId="0" applyFont="1" applyFill="1" applyAlignment="1">
      <alignment horizontal="center" wrapText="1"/>
    </xf>
    <xf numFmtId="5" fontId="23" fillId="0" borderId="0" xfId="0" applyNumberFormat="1" applyFont="1" applyAlignment="1">
      <alignment vertical="center"/>
    </xf>
    <xf numFmtId="0" fontId="23" fillId="0" borderId="0" xfId="0" applyFont="1"/>
    <xf numFmtId="3" fontId="23" fillId="0" borderId="0" xfId="0" applyNumberFormat="1" applyFont="1" applyAlignment="1">
      <alignment vertical="center"/>
    </xf>
    <xf numFmtId="5" fontId="28" fillId="0" borderId="0" xfId="0" applyNumberFormat="1" applyFont="1" applyAlignment="1">
      <alignment vertical="center"/>
    </xf>
    <xf numFmtId="5" fontId="25" fillId="0" borderId="0" xfId="0" applyNumberFormat="1" applyFont="1" applyAlignment="1">
      <alignment vertical="center"/>
    </xf>
    <xf numFmtId="0" fontId="23" fillId="0" borderId="0" xfId="0" applyFont="1" applyAlignment="1">
      <alignment vertical="center"/>
    </xf>
    <xf numFmtId="164" fontId="23" fillId="0" borderId="0" xfId="0" applyNumberFormat="1" applyFont="1" applyAlignment="1">
      <alignment vertical="center"/>
    </xf>
    <xf numFmtId="9" fontId="23" fillId="0" borderId="0" xfId="0" applyNumberFormat="1" applyFont="1" applyAlignment="1">
      <alignment vertical="center"/>
    </xf>
    <xf numFmtId="165" fontId="23" fillId="0" borderId="0" xfId="0" applyNumberFormat="1" applyFont="1" applyAlignment="1">
      <alignment vertical="center"/>
    </xf>
    <xf numFmtId="9" fontId="23" fillId="0" borderId="0" xfId="0" applyNumberFormat="1" applyFont="1" applyAlignment="1">
      <alignment horizontal="right" vertical="center"/>
    </xf>
    <xf numFmtId="5" fontId="23" fillId="0" borderId="0" xfId="0" applyNumberFormat="1" applyFont="1" applyAlignment="1">
      <alignment horizontal="center" vertical="center"/>
    </xf>
    <xf numFmtId="5" fontId="23" fillId="0" borderId="35" xfId="0" applyNumberFormat="1" applyFont="1" applyBorder="1" applyAlignment="1">
      <alignment vertical="center"/>
    </xf>
    <xf numFmtId="5" fontId="25" fillId="0" borderId="35" xfId="0" applyNumberFormat="1" applyFont="1" applyBorder="1" applyAlignment="1">
      <alignment vertical="center"/>
    </xf>
    <xf numFmtId="164" fontId="23" fillId="0" borderId="0" xfId="0" applyNumberFormat="1" applyFont="1" applyAlignment="1">
      <alignment horizontal="center" vertical="center"/>
    </xf>
    <xf numFmtId="5" fontId="28" fillId="0" borderId="13" xfId="0" applyNumberFormat="1" applyFont="1" applyBorder="1"/>
    <xf numFmtId="5" fontId="25" fillId="0" borderId="13" xfId="0" applyNumberFormat="1" applyFont="1" applyBorder="1"/>
    <xf numFmtId="0" fontId="25" fillId="0" borderId="13" xfId="0" applyFont="1" applyBorder="1"/>
    <xf numFmtId="0" fontId="30" fillId="0" borderId="0" xfId="0" applyFont="1"/>
    <xf numFmtId="5" fontId="26" fillId="0" borderId="0" xfId="0" applyNumberFormat="1" applyFont="1" applyAlignment="1">
      <alignment horizontal="center" vertical="center" wrapText="1"/>
    </xf>
    <xf numFmtId="5" fontId="30" fillId="0" borderId="0" xfId="0" applyNumberFormat="1" applyFont="1" applyAlignment="1">
      <alignment vertical="center"/>
    </xf>
    <xf numFmtId="0" fontId="30" fillId="0" borderId="0" xfId="0" applyFont="1" applyAlignment="1">
      <alignment vertical="center"/>
    </xf>
    <xf numFmtId="164" fontId="30" fillId="0" borderId="0" xfId="0" applyNumberFormat="1" applyFont="1" applyAlignment="1">
      <alignment vertical="center"/>
    </xf>
    <xf numFmtId="5" fontId="27" fillId="0" borderId="0" xfId="0" applyNumberFormat="1" applyFont="1" applyAlignment="1">
      <alignment vertical="center"/>
    </xf>
    <xf numFmtId="3" fontId="23" fillId="0" borderId="0" xfId="0" applyNumberFormat="1" applyFont="1"/>
    <xf numFmtId="5" fontId="23" fillId="0" borderId="0" xfId="0" applyNumberFormat="1" applyFont="1"/>
    <xf numFmtId="42" fontId="14" fillId="0" borderId="0" xfId="0" applyNumberFormat="1" applyFont="1" applyAlignment="1">
      <alignment vertical="center"/>
    </xf>
    <xf numFmtId="42" fontId="18" fillId="0" borderId="0" xfId="0" applyNumberFormat="1" applyFont="1" applyAlignment="1">
      <alignment vertical="center"/>
    </xf>
    <xf numFmtId="42" fontId="17" fillId="0" borderId="0" xfId="0" applyNumberFormat="1" applyFont="1" applyAlignment="1">
      <alignment vertical="center"/>
    </xf>
    <xf numFmtId="5" fontId="28" fillId="0" borderId="13" xfId="0" applyNumberFormat="1" applyFont="1" applyBorder="1" applyAlignment="1">
      <alignment vertical="center"/>
    </xf>
    <xf numFmtId="5" fontId="25" fillId="0" borderId="13" xfId="0" applyNumberFormat="1" applyFont="1" applyBorder="1" applyAlignment="1">
      <alignment vertical="center"/>
    </xf>
    <xf numFmtId="5" fontId="23" fillId="0" borderId="13" xfId="0" applyNumberFormat="1" applyFont="1" applyBorder="1" applyAlignment="1">
      <alignment vertical="center"/>
    </xf>
    <xf numFmtId="0" fontId="28" fillId="0" borderId="13" xfId="0" applyFont="1" applyBorder="1" applyAlignment="1">
      <alignment vertical="center"/>
    </xf>
    <xf numFmtId="0" fontId="23" fillId="0" borderId="0" xfId="0" applyFont="1" applyAlignment="1">
      <alignment horizontal="left" vertical="center"/>
    </xf>
    <xf numFmtId="0" fontId="30" fillId="0" borderId="0" xfId="0" applyFont="1" applyAlignment="1">
      <alignment horizontal="center" wrapText="1"/>
    </xf>
    <xf numFmtId="42" fontId="14" fillId="0" borderId="13" xfId="0" applyNumberFormat="1" applyFont="1" applyBorder="1"/>
    <xf numFmtId="42" fontId="14" fillId="0" borderId="35" xfId="0" applyNumberFormat="1" applyFont="1" applyBorder="1" applyAlignment="1">
      <alignment vertical="center"/>
    </xf>
    <xf numFmtId="42" fontId="14" fillId="0" borderId="73" xfId="0" applyNumberFormat="1" applyFont="1" applyBorder="1" applyAlignment="1" applyProtection="1">
      <alignment vertical="center"/>
      <protection locked="0"/>
    </xf>
    <xf numFmtId="5" fontId="25" fillId="0" borderId="0" xfId="0" applyNumberFormat="1" applyFont="1" applyAlignment="1">
      <alignment horizontal="right" vertical="center"/>
    </xf>
    <xf numFmtId="5" fontId="23" fillId="0" borderId="0" xfId="0" applyNumberFormat="1" applyFont="1" applyAlignment="1">
      <alignment horizontal="left" vertical="center"/>
    </xf>
    <xf numFmtId="0" fontId="23" fillId="0" borderId="0" xfId="0" applyFont="1" applyAlignment="1">
      <alignment horizontal="left"/>
    </xf>
    <xf numFmtId="42" fontId="14" fillId="11" borderId="135" xfId="0" applyNumberFormat="1" applyFont="1" applyFill="1" applyBorder="1" applyAlignment="1">
      <alignment vertical="center"/>
    </xf>
    <xf numFmtId="42" fontId="14" fillId="11" borderId="18" xfId="0" applyNumberFormat="1" applyFont="1" applyFill="1" applyBorder="1" applyAlignment="1">
      <alignment vertical="center"/>
    </xf>
    <xf numFmtId="42" fontId="14" fillId="6" borderId="133" xfId="0" applyNumberFormat="1" applyFont="1" applyFill="1" applyBorder="1" applyAlignment="1">
      <alignment vertical="center"/>
    </xf>
    <xf numFmtId="42" fontId="14" fillId="11" borderId="23" xfId="0" applyNumberFormat="1" applyFont="1" applyFill="1" applyBorder="1" applyAlignment="1">
      <alignment vertical="center"/>
    </xf>
    <xf numFmtId="42" fontId="14" fillId="0" borderId="46" xfId="0" applyNumberFormat="1" applyFont="1" applyBorder="1" applyAlignment="1" applyProtection="1">
      <alignment vertical="center"/>
      <protection locked="0"/>
    </xf>
    <xf numFmtId="42" fontId="14" fillId="11" borderId="86" xfId="0" applyNumberFormat="1" applyFont="1" applyFill="1" applyBorder="1" applyAlignment="1">
      <alignment vertical="center"/>
    </xf>
    <xf numFmtId="42" fontId="14" fillId="11" borderId="134" xfId="0" applyNumberFormat="1" applyFont="1" applyFill="1" applyBorder="1" applyAlignment="1">
      <alignment vertical="center"/>
    </xf>
    <xf numFmtId="42" fontId="26" fillId="15" borderId="133" xfId="0" applyNumberFormat="1" applyFont="1" applyFill="1" applyBorder="1" applyAlignment="1">
      <alignment vertical="center"/>
    </xf>
    <xf numFmtId="42" fontId="30" fillId="15" borderId="122" xfId="0" applyNumberFormat="1" applyFont="1" applyFill="1" applyBorder="1" applyAlignment="1">
      <alignment vertical="center"/>
    </xf>
    <xf numFmtId="42" fontId="14" fillId="18" borderId="128" xfId="0" applyNumberFormat="1" applyFont="1" applyFill="1" applyBorder="1" applyAlignment="1">
      <alignment vertical="center"/>
    </xf>
    <xf numFmtId="42" fontId="14" fillId="17" borderId="131" xfId="0" applyNumberFormat="1" applyFont="1" applyFill="1" applyBorder="1" applyAlignment="1">
      <alignment vertical="center"/>
    </xf>
    <xf numFmtId="42" fontId="14" fillId="17" borderId="83" xfId="0" applyNumberFormat="1" applyFont="1" applyFill="1" applyBorder="1" applyAlignment="1">
      <alignment vertical="center"/>
    </xf>
    <xf numFmtId="42" fontId="14" fillId="17" borderId="58" xfId="0" applyNumberFormat="1" applyFont="1" applyFill="1" applyBorder="1" applyAlignment="1">
      <alignment vertical="center"/>
    </xf>
    <xf numFmtId="42" fontId="14" fillId="17" borderId="128" xfId="0" applyNumberFormat="1" applyFont="1" applyFill="1" applyBorder="1" applyAlignment="1">
      <alignment vertical="center"/>
    </xf>
    <xf numFmtId="42" fontId="14" fillId="17" borderId="125" xfId="0" applyNumberFormat="1" applyFont="1" applyFill="1" applyBorder="1" applyAlignment="1">
      <alignment vertical="center"/>
    </xf>
    <xf numFmtId="42" fontId="14" fillId="17" borderId="126" xfId="0" applyNumberFormat="1" applyFont="1" applyFill="1" applyBorder="1" applyAlignment="1">
      <alignment vertical="center"/>
    </xf>
    <xf numFmtId="42" fontId="14" fillId="17" borderId="124" xfId="0" applyNumberFormat="1" applyFont="1" applyFill="1" applyBorder="1" applyAlignment="1">
      <alignment vertical="center"/>
    </xf>
    <xf numFmtId="42" fontId="14" fillId="17" borderId="25" xfId="0" applyNumberFormat="1" applyFont="1" applyFill="1" applyBorder="1" applyAlignment="1">
      <alignment vertical="center"/>
    </xf>
    <xf numFmtId="42" fontId="14" fillId="17" borderId="3" xfId="0" applyNumberFormat="1" applyFont="1" applyFill="1" applyBorder="1" applyAlignment="1">
      <alignment vertical="center"/>
    </xf>
    <xf numFmtId="42" fontId="14" fillId="17" borderId="72" xfId="0" applyNumberFormat="1" applyFont="1" applyFill="1" applyBorder="1" applyAlignment="1">
      <alignment vertical="center"/>
    </xf>
    <xf numFmtId="42" fontId="14" fillId="17" borderId="65" xfId="0" applyNumberFormat="1" applyFont="1" applyFill="1" applyBorder="1" applyAlignment="1">
      <alignment vertical="center"/>
    </xf>
    <xf numFmtId="42" fontId="14" fillId="6" borderId="12" xfId="0" applyNumberFormat="1" applyFont="1" applyFill="1" applyBorder="1" applyAlignment="1">
      <alignment vertical="center"/>
    </xf>
    <xf numFmtId="42" fontId="14" fillId="17" borderId="11" xfId="0" applyNumberFormat="1" applyFont="1" applyFill="1" applyBorder="1" applyAlignment="1">
      <alignment vertical="center"/>
    </xf>
    <xf numFmtId="42" fontId="14" fillId="17" borderId="16" xfId="0" applyNumberFormat="1" applyFont="1" applyFill="1" applyBorder="1" applyAlignment="1">
      <alignment vertical="center"/>
    </xf>
    <xf numFmtId="42" fontId="14" fillId="17" borderId="28" xfId="0" applyNumberFormat="1" applyFont="1" applyFill="1" applyBorder="1" applyAlignment="1">
      <alignment vertical="center"/>
    </xf>
    <xf numFmtId="42" fontId="14" fillId="17" borderId="81" xfId="0" applyNumberFormat="1" applyFont="1" applyFill="1" applyBorder="1" applyAlignment="1">
      <alignment vertical="center"/>
    </xf>
    <xf numFmtId="42" fontId="14" fillId="17" borderId="88" xfId="0" applyNumberFormat="1" applyFont="1" applyFill="1" applyBorder="1" applyAlignment="1">
      <alignment vertical="center"/>
    </xf>
    <xf numFmtId="5" fontId="28" fillId="0" borderId="74" xfId="0" applyNumberFormat="1" applyFont="1" applyBorder="1" applyAlignment="1">
      <alignment vertical="center"/>
    </xf>
    <xf numFmtId="5" fontId="25" fillId="0" borderId="74" xfId="0" applyNumberFormat="1" applyFont="1" applyBorder="1" applyAlignment="1">
      <alignment vertical="center"/>
    </xf>
    <xf numFmtId="5" fontId="23" fillId="0" borderId="74" xfId="0" applyNumberFormat="1" applyFont="1" applyBorder="1" applyAlignment="1">
      <alignment vertical="center"/>
    </xf>
    <xf numFmtId="42" fontId="14" fillId="0" borderId="74" xfId="0" applyNumberFormat="1" applyFont="1" applyBorder="1" applyAlignment="1">
      <alignment vertical="center"/>
    </xf>
    <xf numFmtId="5" fontId="23" fillId="5" borderId="35" xfId="0" applyNumberFormat="1" applyFont="1" applyFill="1" applyBorder="1" applyAlignment="1">
      <alignment vertical="center"/>
    </xf>
    <xf numFmtId="3" fontId="23" fillId="5" borderId="35" xfId="0" applyNumberFormat="1" applyFont="1" applyFill="1" applyBorder="1" applyAlignment="1">
      <alignment vertical="center"/>
    </xf>
    <xf numFmtId="42" fontId="14" fillId="5" borderId="35" xfId="0" applyNumberFormat="1" applyFont="1" applyFill="1" applyBorder="1" applyAlignment="1">
      <alignment vertical="center"/>
    </xf>
    <xf numFmtId="42" fontId="14" fillId="13" borderId="35" xfId="0" applyNumberFormat="1" applyFont="1" applyFill="1" applyBorder="1" applyAlignment="1">
      <alignment vertical="center"/>
    </xf>
    <xf numFmtId="5" fontId="28" fillId="0" borderId="35" xfId="0" applyNumberFormat="1" applyFont="1" applyBorder="1" applyAlignment="1">
      <alignment vertical="center"/>
    </xf>
    <xf numFmtId="42" fontId="14" fillId="17" borderId="73" xfId="0" applyNumberFormat="1" applyFont="1" applyFill="1" applyBorder="1" applyAlignment="1">
      <alignment vertical="center"/>
    </xf>
    <xf numFmtId="42" fontId="14" fillId="17" borderId="121" xfId="0" applyNumberFormat="1" applyFont="1" applyFill="1" applyBorder="1" applyAlignment="1">
      <alignment vertical="center"/>
    </xf>
    <xf numFmtId="0" fontId="14" fillId="0" borderId="0" xfId="0" applyFont="1"/>
    <xf numFmtId="0" fontId="18" fillId="0" borderId="0" xfId="0" applyFont="1"/>
    <xf numFmtId="0" fontId="3" fillId="0" borderId="32" xfId="0" applyFont="1" applyBorder="1"/>
    <xf numFmtId="0" fontId="3" fillId="0" borderId="0" xfId="0" applyFont="1"/>
    <xf numFmtId="0" fontId="3" fillId="0" borderId="33" xfId="0" applyFont="1" applyBorder="1"/>
    <xf numFmtId="0" fontId="9" fillId="15" borderId="139" xfId="0" applyFont="1" applyFill="1" applyBorder="1" applyAlignment="1">
      <alignment vertical="center" wrapText="1"/>
    </xf>
    <xf numFmtId="0" fontId="5" fillId="15" borderId="139" xfId="0" applyFont="1" applyFill="1" applyBorder="1" applyAlignment="1">
      <alignment vertical="center" wrapText="1"/>
    </xf>
    <xf numFmtId="0" fontId="9" fillId="15" borderId="140" xfId="0" applyFont="1" applyFill="1" applyBorder="1" applyAlignment="1">
      <alignment vertical="center" wrapText="1"/>
    </xf>
    <xf numFmtId="0" fontId="23" fillId="0" borderId="206" xfId="0" applyFont="1" applyBorder="1"/>
    <xf numFmtId="0" fontId="23" fillId="0" borderId="207" xfId="0" applyFont="1" applyBorder="1"/>
    <xf numFmtId="0" fontId="23" fillId="0" borderId="3" xfId="0" applyFont="1" applyBorder="1"/>
    <xf numFmtId="5" fontId="23" fillId="0" borderId="206" xfId="0" applyNumberFormat="1" applyFont="1" applyBorder="1" applyAlignment="1">
      <alignment vertical="center"/>
    </xf>
    <xf numFmtId="0" fontId="23" fillId="0" borderId="206" xfId="0" applyFont="1" applyBorder="1" applyAlignment="1">
      <alignment vertical="center"/>
    </xf>
    <xf numFmtId="0" fontId="31" fillId="0" borderId="0" xfId="0" applyFont="1" applyAlignment="1">
      <alignment vertical="center"/>
    </xf>
    <xf numFmtId="0" fontId="15" fillId="0" borderId="0" xfId="0" applyFont="1"/>
    <xf numFmtId="44" fontId="14" fillId="0" borderId="0" xfId="0" applyNumberFormat="1" applyFont="1"/>
    <xf numFmtId="0" fontId="48" fillId="0" borderId="0" xfId="0" applyFont="1"/>
    <xf numFmtId="0" fontId="50" fillId="0" borderId="0" xfId="0" applyFont="1"/>
    <xf numFmtId="6" fontId="50" fillId="0" borderId="0" xfId="0" applyNumberFormat="1" applyFont="1"/>
    <xf numFmtId="6" fontId="51" fillId="15" borderId="138" xfId="0" applyNumberFormat="1" applyFont="1" applyFill="1" applyBorder="1" applyAlignment="1">
      <alignment horizontal="center"/>
    </xf>
    <xf numFmtId="0" fontId="51" fillId="15" borderId="137" xfId="0" applyFont="1" applyFill="1" applyBorder="1" applyAlignment="1">
      <alignment horizontal="center" vertical="center" wrapText="1"/>
    </xf>
    <xf numFmtId="0" fontId="52" fillId="0" borderId="13" xfId="0" applyFont="1" applyBorder="1"/>
    <xf numFmtId="0" fontId="50" fillId="0" borderId="13" xfId="0" applyFont="1" applyBorder="1"/>
    <xf numFmtId="0" fontId="51" fillId="0" borderId="0" xfId="0" applyFont="1"/>
    <xf numFmtId="42" fontId="50" fillId="6" borderId="100" xfId="0" applyNumberFormat="1" applyFont="1" applyFill="1" applyBorder="1"/>
    <xf numFmtId="0" fontId="50" fillId="0" borderId="6" xfId="0" applyFont="1" applyBorder="1"/>
    <xf numFmtId="42" fontId="50" fillId="6" borderId="98" xfId="0" applyNumberFormat="1" applyFont="1" applyFill="1" applyBorder="1"/>
    <xf numFmtId="42" fontId="50" fillId="6" borderId="99" xfId="0" applyNumberFormat="1" applyFont="1" applyFill="1" applyBorder="1"/>
    <xf numFmtId="42" fontId="50" fillId="6" borderId="97" xfId="0" applyNumberFormat="1" applyFont="1" applyFill="1" applyBorder="1"/>
    <xf numFmtId="42" fontId="50" fillId="6" borderId="85" xfId="0" applyNumberFormat="1" applyFont="1" applyFill="1" applyBorder="1"/>
    <xf numFmtId="42" fontId="51" fillId="6" borderId="142" xfId="0" applyNumberFormat="1" applyFont="1" applyFill="1" applyBorder="1"/>
    <xf numFmtId="6" fontId="50" fillId="0" borderId="13" xfId="0" applyNumberFormat="1" applyFont="1" applyBorder="1"/>
    <xf numFmtId="6" fontId="50" fillId="0" borderId="42" xfId="0" applyNumberFormat="1" applyFont="1" applyBorder="1"/>
    <xf numFmtId="42" fontId="50" fillId="6" borderId="5" xfId="0" applyNumberFormat="1" applyFont="1" applyFill="1" applyBorder="1"/>
    <xf numFmtId="42" fontId="51" fillId="6" borderId="5" xfId="0" applyNumberFormat="1" applyFont="1" applyFill="1" applyBorder="1"/>
    <xf numFmtId="8" fontId="50" fillId="0" borderId="42" xfId="0" applyNumberFormat="1" applyFont="1" applyBorder="1"/>
    <xf numFmtId="166" fontId="14" fillId="0" borderId="0" xfId="0" applyNumberFormat="1" applyFont="1" applyAlignment="1">
      <alignment horizontal="left"/>
    </xf>
    <xf numFmtId="0" fontId="38" fillId="0" borderId="0" xfId="0" applyFont="1"/>
    <xf numFmtId="44" fontId="18" fillId="0" borderId="0" xfId="0" applyNumberFormat="1" applyFont="1" applyAlignment="1">
      <alignment horizontal="left"/>
    </xf>
    <xf numFmtId="0" fontId="3" fillId="0" borderId="29" xfId="0" applyFont="1" applyBorder="1" applyAlignment="1">
      <alignment vertical="center"/>
    </xf>
    <xf numFmtId="0" fontId="14" fillId="0" borderId="33" xfId="0" applyFont="1" applyBorder="1"/>
    <xf numFmtId="0" fontId="14" fillId="0" borderId="32" xfId="0" applyFont="1" applyBorder="1" applyAlignment="1">
      <alignment vertical="center"/>
    </xf>
    <xf numFmtId="0" fontId="44" fillId="0" borderId="0" xfId="0" applyFont="1" applyAlignment="1">
      <alignment horizontal="right"/>
    </xf>
    <xf numFmtId="0" fontId="14" fillId="0" borderId="34" xfId="0" applyFont="1" applyBorder="1" applyAlignment="1">
      <alignment vertical="center"/>
    </xf>
    <xf numFmtId="0" fontId="14" fillId="0" borderId="35" xfId="0" applyFont="1" applyBorder="1" applyAlignment="1">
      <alignment vertical="center"/>
    </xf>
    <xf numFmtId="0" fontId="14" fillId="0" borderId="35" xfId="0" applyFont="1" applyBorder="1"/>
    <xf numFmtId="0" fontId="14" fillId="0" borderId="36" xfId="0" applyFont="1" applyBorder="1"/>
    <xf numFmtId="0" fontId="14" fillId="0" borderId="29" xfId="0" applyFont="1" applyBorder="1"/>
    <xf numFmtId="0" fontId="14" fillId="0" borderId="30" xfId="0" applyFont="1" applyBorder="1"/>
    <xf numFmtId="0" fontId="14" fillId="0" borderId="30" xfId="0" applyFont="1" applyBorder="1" applyAlignment="1">
      <alignment horizontal="center"/>
    </xf>
    <xf numFmtId="166" fontId="14" fillId="0" borderId="30" xfId="0" applyNumberFormat="1" applyFont="1" applyBorder="1"/>
    <xf numFmtId="9" fontId="14" fillId="0" borderId="30" xfId="0" applyNumberFormat="1" applyFont="1" applyBorder="1" applyAlignment="1">
      <alignment horizontal="center"/>
    </xf>
    <xf numFmtId="166" fontId="14" fillId="0" borderId="30" xfId="0" applyNumberFormat="1" applyFont="1" applyBorder="1" applyAlignment="1">
      <alignment horizontal="center"/>
    </xf>
    <xf numFmtId="3" fontId="14" fillId="0" borderId="30" xfId="0" applyNumberFormat="1" applyFont="1" applyBorder="1"/>
    <xf numFmtId="0" fontId="14" fillId="0" borderId="31" xfId="0" applyFont="1" applyBorder="1"/>
    <xf numFmtId="0" fontId="14" fillId="0" borderId="32" xfId="0" applyFont="1" applyBorder="1"/>
    <xf numFmtId="0" fontId="14" fillId="0" borderId="0" xfId="0" applyFont="1" applyAlignment="1">
      <alignment horizontal="center"/>
    </xf>
    <xf numFmtId="166" fontId="14" fillId="0" borderId="0" xfId="0" applyNumberFormat="1" applyFont="1"/>
    <xf numFmtId="9" fontId="14" fillId="0" borderId="0" xfId="0" applyNumberFormat="1" applyFont="1" applyAlignment="1">
      <alignment horizontal="center"/>
    </xf>
    <xf numFmtId="166" fontId="14" fillId="0" borderId="0" xfId="0" applyNumberFormat="1" applyFont="1" applyAlignment="1">
      <alignment horizontal="center"/>
    </xf>
    <xf numFmtId="3" fontId="14" fillId="0" borderId="0" xfId="0" applyNumberFormat="1" applyFont="1"/>
    <xf numFmtId="166" fontId="14" fillId="0" borderId="0" xfId="0" applyNumberFormat="1" applyFont="1" applyAlignment="1">
      <alignment horizontal="center" wrapText="1"/>
    </xf>
    <xf numFmtId="0" fontId="14" fillId="0" borderId="32" xfId="0" applyFont="1" applyBorder="1" applyAlignment="1">
      <alignment wrapText="1"/>
    </xf>
    <xf numFmtId="166" fontId="14" fillId="0" borderId="0" xfId="0" applyNumberFormat="1" applyFont="1" applyAlignment="1">
      <alignment wrapText="1"/>
    </xf>
    <xf numFmtId="3" fontId="15" fillId="0" borderId="33" xfId="0" applyNumberFormat="1" applyFont="1" applyBorder="1"/>
    <xf numFmtId="166" fontId="15" fillId="0" borderId="33" xfId="0" applyNumberFormat="1" applyFont="1" applyBorder="1"/>
    <xf numFmtId="3" fontId="15" fillId="0" borderId="32" xfId="0" applyNumberFormat="1" applyFont="1" applyBorder="1"/>
    <xf numFmtId="166" fontId="15" fillId="0" borderId="13" xfId="0" applyNumberFormat="1" applyFont="1" applyBorder="1" applyAlignment="1">
      <alignment horizontal="right"/>
    </xf>
    <xf numFmtId="166" fontId="15" fillId="0" borderId="107" xfId="0" applyNumberFormat="1" applyFont="1" applyBorder="1"/>
    <xf numFmtId="166" fontId="15" fillId="0" borderId="0" xfId="0" applyNumberFormat="1" applyFont="1"/>
    <xf numFmtId="3" fontId="15" fillId="0" borderId="0" xfId="0" applyNumberFormat="1" applyFont="1"/>
    <xf numFmtId="3" fontId="16" fillId="0" borderId="0" xfId="0" applyNumberFormat="1" applyFont="1"/>
    <xf numFmtId="166" fontId="13" fillId="0" borderId="0" xfId="0" applyNumberFormat="1" applyFont="1"/>
    <xf numFmtId="166" fontId="18" fillId="0" borderId="0" xfId="0" applyNumberFormat="1" applyFont="1"/>
    <xf numFmtId="166" fontId="15" fillId="0" borderId="0" xfId="0" applyNumberFormat="1" applyFont="1" applyAlignment="1">
      <alignment horizontal="right"/>
    </xf>
    <xf numFmtId="0" fontId="38" fillId="0" borderId="33" xfId="0" applyFont="1" applyBorder="1" applyAlignment="1">
      <alignment wrapText="1"/>
    </xf>
    <xf numFmtId="0" fontId="38" fillId="7" borderId="0" xfId="0" applyFont="1" applyFill="1" applyAlignment="1">
      <alignment vertical="center"/>
    </xf>
    <xf numFmtId="0" fontId="51" fillId="7" borderId="0" xfId="0" applyFont="1" applyFill="1" applyAlignment="1">
      <alignment horizontal="left" vertical="center"/>
    </xf>
    <xf numFmtId="0" fontId="51" fillId="7" borderId="0" xfId="0" applyFont="1" applyFill="1" applyAlignment="1">
      <alignment horizontal="right" vertical="center"/>
    </xf>
    <xf numFmtId="0" fontId="40" fillId="15" borderId="143" xfId="0" applyFont="1" applyFill="1" applyBorder="1" applyAlignment="1">
      <alignment horizontal="center" vertical="center"/>
    </xf>
    <xf numFmtId="0" fontId="40" fillId="8" borderId="188" xfId="0" applyFont="1" applyFill="1" applyBorder="1" applyAlignment="1">
      <alignment horizontal="center" vertical="center"/>
    </xf>
    <xf numFmtId="5" fontId="40" fillId="8" borderId="2" xfId="0" applyNumberFormat="1" applyFont="1" applyFill="1" applyBorder="1" applyAlignment="1">
      <alignment vertical="center"/>
    </xf>
    <xf numFmtId="5" fontId="40" fillId="8" borderId="0" xfId="0" applyNumberFormat="1" applyFont="1" applyFill="1" applyAlignment="1">
      <alignment vertical="center"/>
    </xf>
    <xf numFmtId="0" fontId="51" fillId="22" borderId="0" xfId="0" applyFont="1" applyFill="1" applyAlignment="1">
      <alignment horizontal="left" vertical="center"/>
    </xf>
    <xf numFmtId="0" fontId="51" fillId="22" borderId="0" xfId="0" applyFont="1" applyFill="1" applyAlignment="1">
      <alignment horizontal="right" vertical="center"/>
    </xf>
    <xf numFmtId="0" fontId="40" fillId="15" borderId="142" xfId="0" applyFont="1" applyFill="1" applyBorder="1" applyAlignment="1">
      <alignment horizontal="center" vertical="center" wrapText="1"/>
    </xf>
    <xf numFmtId="0" fontId="40" fillId="0" borderId="0" xfId="0" applyFont="1" applyAlignment="1">
      <alignment horizontal="left" vertical="center"/>
    </xf>
    <xf numFmtId="0" fontId="14" fillId="21" borderId="0" xfId="0" applyFont="1" applyFill="1"/>
    <xf numFmtId="0" fontId="40" fillId="15" borderId="142" xfId="0" applyFont="1" applyFill="1" applyBorder="1" applyAlignment="1">
      <alignment horizontal="center" vertical="center"/>
    </xf>
    <xf numFmtId="6" fontId="40" fillId="8" borderId="3" xfId="0" applyNumberFormat="1" applyFont="1" applyFill="1" applyBorder="1" applyAlignment="1">
      <alignment vertical="center"/>
    </xf>
    <xf numFmtId="0" fontId="38" fillId="0" borderId="0" xfId="0" applyFont="1" applyAlignment="1">
      <alignment vertical="center"/>
    </xf>
    <xf numFmtId="0" fontId="38" fillId="0" borderId="160" xfId="0" applyFont="1" applyBorder="1" applyAlignment="1">
      <alignment vertical="center"/>
    </xf>
    <xf numFmtId="0" fontId="51" fillId="0" borderId="0" xfId="0" applyFont="1" applyAlignment="1">
      <alignment horizontal="left" vertical="center"/>
    </xf>
    <xf numFmtId="0" fontId="51" fillId="0" borderId="0" xfId="0" applyFont="1" applyAlignment="1">
      <alignment horizontal="right" vertical="center"/>
    </xf>
    <xf numFmtId="0" fontId="51" fillId="0" borderId="160" xfId="0" applyFont="1" applyBorder="1" applyAlignment="1">
      <alignment horizontal="left" vertical="center"/>
    </xf>
    <xf numFmtId="0" fontId="58" fillId="0" borderId="0" xfId="0" applyFont="1" applyAlignment="1">
      <alignment vertical="center"/>
    </xf>
    <xf numFmtId="0" fontId="35" fillId="0" borderId="0" xfId="0" applyFont="1" applyAlignment="1">
      <alignment vertical="center"/>
    </xf>
    <xf numFmtId="0" fontId="40" fillId="0" borderId="0" xfId="0" applyFont="1" applyAlignment="1">
      <alignment vertical="center"/>
    </xf>
    <xf numFmtId="0" fontId="40" fillId="0" borderId="0" xfId="0" quotePrefix="1" applyFont="1" applyAlignment="1">
      <alignment horizontal="center" vertical="center"/>
    </xf>
    <xf numFmtId="0" fontId="40" fillId="0" borderId="0" xfId="0" applyFont="1" applyAlignment="1">
      <alignment horizontal="center" vertical="center"/>
    </xf>
    <xf numFmtId="0" fontId="40" fillId="0" borderId="167" xfId="0" applyFont="1" applyBorder="1" applyAlignment="1">
      <alignment vertical="center"/>
    </xf>
    <xf numFmtId="0" fontId="40" fillId="0" borderId="167" xfId="0" quotePrefix="1" applyFont="1" applyBorder="1" applyAlignment="1">
      <alignment horizontal="center" vertical="center"/>
    </xf>
    <xf numFmtId="0" fontId="35" fillId="0" borderId="0" xfId="0" applyFont="1" applyAlignment="1">
      <alignment horizontal="center" vertical="center"/>
    </xf>
    <xf numFmtId="0" fontId="42" fillId="0" borderId="186" xfId="0" applyFont="1" applyBorder="1" applyAlignment="1">
      <alignment vertical="center"/>
    </xf>
    <xf numFmtId="0" fontId="42" fillId="0" borderId="167" xfId="0" applyFont="1" applyBorder="1" applyAlignment="1">
      <alignment vertical="center"/>
    </xf>
    <xf numFmtId="0" fontId="35" fillId="0" borderId="0" xfId="0" applyFont="1" applyAlignment="1">
      <alignment horizontal="left" vertical="center"/>
    </xf>
    <xf numFmtId="0" fontId="35" fillId="0" borderId="0" xfId="0" applyFont="1" applyAlignment="1">
      <alignment horizontal="center"/>
    </xf>
    <xf numFmtId="0" fontId="38" fillId="0" borderId="189" xfId="0" applyFont="1" applyBorder="1" applyAlignment="1">
      <alignment horizontal="left" vertical="center" indent="1"/>
    </xf>
    <xf numFmtId="0" fontId="40" fillId="0" borderId="189" xfId="0" applyFont="1" applyBorder="1" applyAlignment="1">
      <alignment vertical="center"/>
    </xf>
    <xf numFmtId="0" fontId="38" fillId="0" borderId="190" xfId="0" applyFont="1" applyBorder="1" applyAlignment="1">
      <alignment horizontal="left" vertical="center" indent="1"/>
    </xf>
    <xf numFmtId="0" fontId="40" fillId="0" borderId="190" xfId="0" applyFont="1" applyBorder="1" applyAlignment="1">
      <alignment vertical="center"/>
    </xf>
    <xf numFmtId="0" fontId="38" fillId="0" borderId="190" xfId="0" applyFont="1" applyBorder="1" applyAlignment="1">
      <alignment vertical="center"/>
    </xf>
    <xf numFmtId="0" fontId="38" fillId="0" borderId="6" xfId="0" applyFont="1" applyBorder="1" applyAlignment="1">
      <alignment horizontal="left" vertical="center" indent="1"/>
    </xf>
    <xf numFmtId="0" fontId="40" fillId="0" borderId="6" xfId="0" applyFont="1" applyBorder="1" applyAlignment="1">
      <alignment vertical="center"/>
    </xf>
    <xf numFmtId="0" fontId="38" fillId="0" borderId="186" xfId="0" applyFont="1" applyBorder="1" applyAlignment="1">
      <alignment horizontal="left" vertical="center"/>
    </xf>
    <xf numFmtId="0" fontId="40" fillId="0" borderId="186" xfId="0" applyFont="1" applyBorder="1" applyAlignment="1">
      <alignment vertical="center"/>
    </xf>
    <xf numFmtId="0" fontId="38" fillId="0" borderId="6" xfId="0" applyFont="1" applyBorder="1" applyAlignment="1">
      <alignment horizontal="left" vertical="center"/>
    </xf>
    <xf numFmtId="44" fontId="40" fillId="0" borderId="0" xfId="0" applyNumberFormat="1" applyFont="1" applyAlignment="1">
      <alignment vertical="center"/>
    </xf>
    <xf numFmtId="0" fontId="40" fillId="0" borderId="167" xfId="0" applyFont="1" applyBorder="1" applyAlignment="1">
      <alignment horizontal="left" vertical="center"/>
    </xf>
    <xf numFmtId="0" fontId="38" fillId="0" borderId="0" xfId="0" applyFont="1" applyAlignment="1">
      <alignment horizontal="left" vertical="center" indent="1"/>
    </xf>
    <xf numFmtId="0" fontId="38" fillId="0" borderId="0" xfId="0" applyFont="1" applyAlignment="1">
      <alignment horizontal="left" vertical="center"/>
    </xf>
    <xf numFmtId="0" fontId="17" fillId="7" borderId="0" xfId="0" applyFont="1" applyFill="1" applyAlignment="1">
      <alignment vertical="center"/>
    </xf>
    <xf numFmtId="0" fontId="40" fillId="0" borderId="0" xfId="0" applyFont="1" applyAlignment="1">
      <alignment horizontal="left" vertical="center" indent="1"/>
    </xf>
    <xf numFmtId="0" fontId="40" fillId="0" borderId="0" xfId="0" applyFont="1" applyAlignment="1">
      <alignment vertical="center" wrapText="1"/>
    </xf>
    <xf numFmtId="0" fontId="40" fillId="0" borderId="3" xfId="0" applyFont="1" applyBorder="1" applyAlignment="1">
      <alignment vertical="center" wrapText="1"/>
    </xf>
    <xf numFmtId="0" fontId="38" fillId="0" borderId="146" xfId="0" applyFont="1" applyBorder="1" applyAlignment="1">
      <alignment vertical="center"/>
    </xf>
    <xf numFmtId="0" fontId="38" fillId="19" borderId="2" xfId="0" applyFont="1" applyFill="1" applyBorder="1"/>
    <xf numFmtId="0" fontId="14" fillId="19" borderId="0" xfId="0" applyFont="1" applyFill="1"/>
    <xf numFmtId="0" fontId="14" fillId="19" borderId="3" xfId="0" applyFont="1" applyFill="1" applyBorder="1"/>
    <xf numFmtId="0" fontId="14" fillId="5" borderId="199" xfId="0" applyFont="1" applyFill="1" applyBorder="1" applyAlignment="1" applyProtection="1">
      <alignment horizontal="center" vertical="center" wrapText="1"/>
      <protection locked="0"/>
    </xf>
    <xf numFmtId="0" fontId="14" fillId="5" borderId="200" xfId="0" applyFont="1" applyFill="1" applyBorder="1" applyAlignment="1" applyProtection="1">
      <alignment horizontal="center" vertical="center" wrapText="1"/>
      <protection locked="0"/>
    </xf>
    <xf numFmtId="0" fontId="46" fillId="0" borderId="161" xfId="0" applyFont="1" applyBorder="1" applyAlignment="1">
      <alignment horizontal="left" wrapText="1"/>
    </xf>
    <xf numFmtId="0" fontId="14" fillId="0" borderId="162" xfId="0" applyFont="1" applyBorder="1" applyAlignment="1">
      <alignment wrapText="1"/>
    </xf>
    <xf numFmtId="0" fontId="14" fillId="0" borderId="201" xfId="0" applyFont="1" applyBorder="1" applyAlignment="1">
      <alignment wrapText="1"/>
    </xf>
    <xf numFmtId="0" fontId="14" fillId="0" borderId="163" xfId="0" applyFont="1" applyBorder="1" applyAlignment="1">
      <alignment wrapText="1"/>
    </xf>
    <xf numFmtId="0" fontId="46" fillId="0" borderId="158" xfId="0" applyFont="1" applyBorder="1" applyAlignment="1">
      <alignment horizontal="left" wrapText="1"/>
    </xf>
    <xf numFmtId="0" fontId="14" fillId="0" borderId="160" xfId="0" applyFont="1" applyBorder="1" applyAlignment="1">
      <alignment wrapText="1"/>
    </xf>
    <xf numFmtId="0" fontId="38" fillId="0" borderId="158" xfId="0" applyFont="1" applyBorder="1" applyAlignment="1">
      <alignment horizontal="left" wrapText="1"/>
    </xf>
    <xf numFmtId="0" fontId="38" fillId="0" borderId="0" xfId="0" applyFont="1" applyAlignment="1">
      <alignment wrapText="1"/>
    </xf>
    <xf numFmtId="0" fontId="38" fillId="0" borderId="160" xfId="0" applyFont="1" applyBorder="1" applyAlignment="1">
      <alignment wrapText="1"/>
    </xf>
    <xf numFmtId="0" fontId="16" fillId="0" borderId="0" xfId="0" applyFont="1"/>
    <xf numFmtId="0" fontId="16" fillId="0" borderId="0" xfId="0" applyFont="1" applyAlignment="1">
      <alignment wrapText="1"/>
    </xf>
    <xf numFmtId="0" fontId="14" fillId="0" borderId="158" xfId="0" applyFont="1" applyBorder="1" applyAlignment="1">
      <alignment wrapText="1"/>
    </xf>
    <xf numFmtId="0" fontId="40" fillId="15" borderId="166" xfId="0" applyFont="1" applyFill="1" applyBorder="1" applyAlignment="1">
      <alignment horizontal="center" vertical="center" wrapText="1"/>
    </xf>
    <xf numFmtId="0" fontId="40" fillId="15" borderId="139" xfId="0" applyFont="1" applyFill="1" applyBorder="1" applyAlignment="1">
      <alignment horizontal="center" vertical="center" wrapText="1"/>
    </xf>
    <xf numFmtId="0" fontId="40" fillId="15" borderId="140" xfId="0" applyFont="1" applyFill="1" applyBorder="1" applyAlignment="1">
      <alignment horizontal="center" vertical="center" wrapText="1"/>
    </xf>
    <xf numFmtId="0" fontId="63" fillId="0" borderId="158" xfId="0" applyFont="1" applyBorder="1" applyAlignment="1">
      <alignment wrapText="1"/>
    </xf>
    <xf numFmtId="0" fontId="49" fillId="0" borderId="158" xfId="0" applyFont="1" applyBorder="1" applyAlignment="1">
      <alignment wrapText="1"/>
    </xf>
    <xf numFmtId="0" fontId="14" fillId="0" borderId="159" xfId="0" applyFont="1" applyBorder="1" applyAlignment="1">
      <alignment wrapText="1"/>
    </xf>
    <xf numFmtId="0" fontId="18" fillId="0" borderId="164" xfId="0" applyFont="1" applyBorder="1" applyAlignment="1">
      <alignment wrapText="1"/>
    </xf>
    <xf numFmtId="0" fontId="14" fillId="0" borderId="165" xfId="0" applyFont="1" applyBorder="1" applyAlignment="1">
      <alignment wrapText="1"/>
    </xf>
    <xf numFmtId="0" fontId="16" fillId="0" borderId="215" xfId="0" applyFont="1" applyBorder="1"/>
    <xf numFmtId="0" fontId="14" fillId="0" borderId="162" xfId="0" applyFont="1" applyBorder="1"/>
    <xf numFmtId="0" fontId="64" fillId="0" borderId="160" xfId="0" applyFont="1" applyBorder="1" applyAlignment="1">
      <alignment horizontal="left" vertical="center" wrapText="1"/>
    </xf>
    <xf numFmtId="0" fontId="18" fillId="0" borderId="164" xfId="0" applyFont="1" applyBorder="1"/>
    <xf numFmtId="0" fontId="16" fillId="0" borderId="6" xfId="0" applyFont="1" applyBorder="1"/>
    <xf numFmtId="0" fontId="40" fillId="15" borderId="153" xfId="0" applyFont="1" applyFill="1" applyBorder="1" applyAlignment="1">
      <alignment vertical="center"/>
    </xf>
    <xf numFmtId="0" fontId="18" fillId="0" borderId="0" xfId="0" applyFont="1" applyAlignment="1">
      <alignment wrapText="1"/>
    </xf>
    <xf numFmtId="0" fontId="14" fillId="0" borderId="161" xfId="0" applyFont="1" applyBorder="1" applyAlignment="1">
      <alignment horizontal="left" wrapText="1"/>
    </xf>
    <xf numFmtId="0" fontId="14" fillId="0" borderId="158" xfId="0" applyFont="1" applyBorder="1" applyAlignment="1">
      <alignment horizontal="left" wrapText="1"/>
    </xf>
    <xf numFmtId="0" fontId="64" fillId="0" borderId="0" xfId="0" applyFont="1" applyAlignment="1">
      <alignment horizontal="left" vertical="center" wrapText="1"/>
    </xf>
    <xf numFmtId="0" fontId="0" fillId="0" borderId="75" xfId="0" applyBorder="1"/>
    <xf numFmtId="1" fontId="5" fillId="2" borderId="217" xfId="0" applyNumberFormat="1" applyFont="1" applyFill="1" applyBorder="1" applyAlignment="1">
      <alignment vertical="center"/>
    </xf>
    <xf numFmtId="0" fontId="14" fillId="0" borderId="2" xfId="0" applyFont="1" applyBorder="1"/>
    <xf numFmtId="0" fontId="14" fillId="0" borderId="12" xfId="0" applyFont="1" applyBorder="1"/>
    <xf numFmtId="0" fontId="14" fillId="0" borderId="28" xfId="0" applyFont="1" applyBorder="1" applyAlignment="1" applyProtection="1">
      <alignment horizontal="left"/>
      <protection locked="0"/>
    </xf>
    <xf numFmtId="0" fontId="55" fillId="0" borderId="146" xfId="0" applyFont="1" applyBorder="1"/>
    <xf numFmtId="0" fontId="14" fillId="0" borderId="74" xfId="0" applyFont="1" applyBorder="1"/>
    <xf numFmtId="0" fontId="14" fillId="0" borderId="14" xfId="0" applyFont="1" applyBorder="1"/>
    <xf numFmtId="0" fontId="14" fillId="0" borderId="90" xfId="0" applyFont="1" applyBorder="1"/>
    <xf numFmtId="0" fontId="38" fillId="0" borderId="2" xfId="0" applyFont="1" applyBorder="1"/>
    <xf numFmtId="9" fontId="23" fillId="6" borderId="52" xfId="0" applyNumberFormat="1" applyFont="1" applyFill="1" applyBorder="1" applyAlignment="1">
      <alignment vertical="center"/>
    </xf>
    <xf numFmtId="9" fontId="21" fillId="16" borderId="115" xfId="0" applyNumberFormat="1" applyFont="1" applyFill="1" applyBorder="1" applyAlignment="1">
      <alignment vertical="center"/>
    </xf>
    <xf numFmtId="0" fontId="47" fillId="0" borderId="0" xfId="0" applyFont="1" applyAlignment="1">
      <alignment horizontal="right" vertical="center"/>
    </xf>
    <xf numFmtId="0" fontId="28" fillId="0" borderId="0" xfId="0" applyFont="1"/>
    <xf numFmtId="42" fontId="21" fillId="0" borderId="188" xfId="0" applyNumberFormat="1" applyFont="1" applyBorder="1" applyAlignment="1">
      <alignment vertical="center"/>
    </xf>
    <xf numFmtId="0" fontId="14" fillId="0" borderId="215" xfId="0" applyFont="1" applyBorder="1"/>
    <xf numFmtId="0" fontId="14" fillId="0" borderId="216" xfId="0" applyFont="1" applyBorder="1"/>
    <xf numFmtId="0" fontId="50" fillId="0" borderId="28" xfId="0" applyFont="1" applyBorder="1"/>
    <xf numFmtId="0" fontId="14" fillId="0" borderId="92" xfId="0" applyFont="1" applyBorder="1"/>
    <xf numFmtId="0" fontId="14" fillId="0" borderId="93" xfId="0" applyFont="1" applyBorder="1"/>
    <xf numFmtId="0" fontId="14" fillId="0" borderId="95" xfId="0" applyFont="1" applyBorder="1"/>
    <xf numFmtId="0" fontId="14" fillId="0" borderId="0" xfId="0" applyFont="1" applyAlignment="1">
      <alignment horizontal="left"/>
    </xf>
    <xf numFmtId="0" fontId="14" fillId="0" borderId="0" xfId="0" applyFont="1" applyAlignment="1">
      <alignment horizontal="left" indent="1"/>
    </xf>
    <xf numFmtId="0" fontId="14" fillId="0" borderId="0" xfId="0" applyFont="1" applyAlignment="1">
      <alignment horizontal="right"/>
    </xf>
    <xf numFmtId="0" fontId="14" fillId="0" borderId="6" xfId="0" applyFont="1" applyBorder="1"/>
    <xf numFmtId="0" fontId="14" fillId="0" borderId="19" xfId="0" applyFont="1" applyBorder="1" applyAlignment="1">
      <alignment horizontal="left"/>
    </xf>
    <xf numFmtId="0" fontId="14" fillId="0" borderId="0" xfId="0" applyFont="1" applyAlignment="1">
      <alignment horizontal="center" vertical="center"/>
    </xf>
    <xf numFmtId="0" fontId="15" fillId="0" borderId="61" xfId="0" applyFont="1" applyBorder="1"/>
    <xf numFmtId="0" fontId="18" fillId="0" borderId="61" xfId="0" applyFont="1" applyBorder="1"/>
    <xf numFmtId="0" fontId="18" fillId="0" borderId="0" xfId="0" applyFont="1" applyAlignment="1">
      <alignment horizontal="left" indent="1"/>
    </xf>
    <xf numFmtId="0" fontId="14" fillId="0" borderId="0" xfId="0" applyFont="1" applyAlignment="1">
      <alignment vertical="center"/>
    </xf>
    <xf numFmtId="0" fontId="14" fillId="0" borderId="51" xfId="0" applyFont="1" applyBorder="1" applyAlignment="1">
      <alignment vertical="center"/>
    </xf>
    <xf numFmtId="0" fontId="14" fillId="0" borderId="25"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vertical="top" wrapText="1"/>
    </xf>
    <xf numFmtId="0" fontId="14" fillId="0" borderId="0" xfId="0" applyFont="1" applyAlignment="1">
      <alignment horizontal="left" vertical="top"/>
    </xf>
    <xf numFmtId="0" fontId="47" fillId="0" borderId="2" xfId="0" applyFont="1" applyBorder="1" applyAlignment="1">
      <alignment horizontal="center" vertical="top"/>
    </xf>
    <xf numFmtId="0" fontId="44" fillId="0" borderId="0" xfId="0" applyFont="1" applyAlignment="1">
      <alignment vertical="top" wrapText="1"/>
    </xf>
    <xf numFmtId="0" fontId="43" fillId="0" borderId="0" xfId="0" applyFont="1"/>
    <xf numFmtId="0" fontId="14" fillId="0" borderId="0" xfId="0" applyFont="1" applyAlignment="1">
      <alignment horizontal="right" vertical="center"/>
    </xf>
    <xf numFmtId="0" fontId="14" fillId="0" borderId="52" xfId="0" applyFont="1" applyBorder="1" applyProtection="1">
      <protection locked="0"/>
    </xf>
    <xf numFmtId="0" fontId="14" fillId="0" borderId="52" xfId="0" applyFont="1" applyBorder="1" applyAlignment="1" applyProtection="1">
      <alignment horizontal="center" vertical="center"/>
      <protection locked="0"/>
    </xf>
    <xf numFmtId="0" fontId="0" fillId="0" borderId="0" xfId="0" applyProtection="1">
      <protection locked="0"/>
    </xf>
    <xf numFmtId="0" fontId="14" fillId="0" borderId="94" xfId="0" applyFont="1" applyBorder="1"/>
    <xf numFmtId="0" fontId="14" fillId="0" borderId="96" xfId="0" applyFont="1" applyBorder="1"/>
    <xf numFmtId="0" fontId="3" fillId="0" borderId="93" xfId="0" applyFont="1" applyBorder="1"/>
    <xf numFmtId="0" fontId="3" fillId="6" borderId="103" xfId="0" applyFont="1" applyFill="1" applyBorder="1" applyAlignment="1">
      <alignment horizontal="center"/>
    </xf>
    <xf numFmtId="0" fontId="3" fillId="6" borderId="104" xfId="0" applyFont="1" applyFill="1" applyBorder="1" applyAlignment="1">
      <alignment horizontal="center"/>
    </xf>
    <xf numFmtId="0" fontId="5" fillId="6" borderId="84" xfId="0" applyFont="1" applyFill="1" applyBorder="1" applyAlignment="1">
      <alignment horizontal="center"/>
    </xf>
    <xf numFmtId="0" fontId="3" fillId="0" borderId="90" xfId="0" applyFont="1" applyBorder="1"/>
    <xf numFmtId="0" fontId="3" fillId="0" borderId="30" xfId="0" applyFont="1" applyBorder="1" applyAlignment="1">
      <alignment vertical="center"/>
    </xf>
    <xf numFmtId="0" fontId="3" fillId="0" borderId="31" xfId="0" applyFont="1" applyBorder="1" applyAlignment="1">
      <alignment vertical="center"/>
    </xf>
    <xf numFmtId="0" fontId="2" fillId="0" borderId="0" xfId="0" applyFont="1"/>
    <xf numFmtId="0" fontId="18" fillId="15" borderId="70" xfId="0" applyFont="1" applyFill="1" applyBorder="1" applyAlignment="1">
      <alignment vertical="center"/>
    </xf>
    <xf numFmtId="0" fontId="3" fillId="0" borderId="38" xfId="0" applyFont="1" applyBorder="1"/>
    <xf numFmtId="0" fontId="3" fillId="0" borderId="39" xfId="0" applyFont="1" applyBorder="1"/>
    <xf numFmtId="0" fontId="3" fillId="0" borderId="40" xfId="0" applyFont="1" applyBorder="1"/>
    <xf numFmtId="0" fontId="3" fillId="0" borderId="41" xfId="0" applyFont="1" applyBorder="1"/>
    <xf numFmtId="0" fontId="3" fillId="0" borderId="42" xfId="0" applyFont="1" applyBorder="1"/>
    <xf numFmtId="0" fontId="5" fillId="0" borderId="0" xfId="0" applyFont="1"/>
    <xf numFmtId="0" fontId="1" fillId="0" borderId="0" xfId="0" applyFont="1"/>
    <xf numFmtId="0" fontId="3" fillId="0" borderId="43" xfId="0" applyFont="1" applyBorder="1"/>
    <xf numFmtId="0" fontId="3" fillId="0" borderId="44" xfId="0" applyFont="1" applyBorder="1"/>
    <xf numFmtId="0" fontId="3" fillId="0" borderId="45" xfId="0" applyFont="1" applyBorder="1"/>
    <xf numFmtId="0" fontId="3" fillId="6" borderId="84" xfId="0" applyFont="1" applyFill="1" applyBorder="1"/>
    <xf numFmtId="0" fontId="3" fillId="0" borderId="29" xfId="0" applyFont="1" applyBorder="1"/>
    <xf numFmtId="0" fontId="3" fillId="0" borderId="30" xfId="0" applyFont="1" applyBorder="1"/>
    <xf numFmtId="0" fontId="3" fillId="0" borderId="31" xfId="0" applyFont="1" applyBorder="1"/>
    <xf numFmtId="0" fontId="15" fillId="15" borderId="204" xfId="0" applyFont="1" applyFill="1" applyBorder="1" applyAlignment="1">
      <alignment vertical="center"/>
    </xf>
    <xf numFmtId="0" fontId="5" fillId="15" borderId="12" xfId="0" applyFont="1" applyFill="1" applyBorder="1"/>
    <xf numFmtId="0" fontId="5" fillId="15" borderId="218" xfId="0" applyFont="1" applyFill="1" applyBorder="1"/>
    <xf numFmtId="44" fontId="20" fillId="0" borderId="0" xfId="0" applyNumberFormat="1" applyFont="1" applyAlignment="1">
      <alignment horizontal="right" vertical="center"/>
    </xf>
    <xf numFmtId="0" fontId="3" fillId="0" borderId="34" xfId="0" applyFont="1" applyBorder="1"/>
    <xf numFmtId="0" fontId="3" fillId="3" borderId="35" xfId="0" applyFont="1" applyFill="1" applyBorder="1"/>
    <xf numFmtId="0" fontId="3" fillId="0" borderId="36" xfId="0" applyFont="1" applyBorder="1"/>
    <xf numFmtId="0" fontId="7" fillId="0" borderId="0" xfId="0" applyFont="1" applyAlignment="1">
      <alignment horizontal="left" vertical="center"/>
    </xf>
    <xf numFmtId="0" fontId="23" fillId="0" borderId="92" xfId="0" applyFont="1" applyBorder="1"/>
    <xf numFmtId="0" fontId="23" fillId="0" borderId="93" xfId="0" applyFont="1" applyBorder="1"/>
    <xf numFmtId="0" fontId="23" fillId="0" borderId="95" xfId="0" applyFont="1" applyBorder="1"/>
    <xf numFmtId="0" fontId="23" fillId="14" borderId="0" xfId="0" applyFont="1" applyFill="1"/>
    <xf numFmtId="5" fontId="25" fillId="0" borderId="0" xfId="0" applyNumberFormat="1" applyFont="1" applyAlignment="1">
      <alignment horizontal="center" vertical="center" wrapText="1"/>
    </xf>
    <xf numFmtId="42" fontId="21" fillId="14" borderId="50" xfId="0" applyNumberFormat="1" applyFont="1" applyFill="1" applyBorder="1"/>
    <xf numFmtId="42" fontId="21" fillId="14" borderId="0" xfId="0" applyNumberFormat="1" applyFont="1" applyFill="1"/>
    <xf numFmtId="42" fontId="21" fillId="14" borderId="69" xfId="0" applyNumberFormat="1" applyFont="1" applyFill="1" applyBorder="1"/>
    <xf numFmtId="42" fontId="21" fillId="11" borderId="57" xfId="0" applyNumberFormat="1" applyFont="1" applyFill="1" applyBorder="1" applyAlignment="1">
      <alignment vertical="center"/>
    </xf>
    <xf numFmtId="0" fontId="23" fillId="0" borderId="89" xfId="0" applyFont="1" applyBorder="1"/>
    <xf numFmtId="42" fontId="33" fillId="0" borderId="132" xfId="0" applyNumberFormat="1" applyFont="1" applyBorder="1" applyAlignment="1">
      <alignment horizontal="center" vertical="center"/>
    </xf>
    <xf numFmtId="42" fontId="21" fillId="14" borderId="132" xfId="0" applyNumberFormat="1" applyFont="1" applyFill="1" applyBorder="1"/>
    <xf numFmtId="42" fontId="33" fillId="0" borderId="188" xfId="0" applyNumberFormat="1" applyFont="1" applyBorder="1" applyAlignment="1">
      <alignment horizontal="center" vertical="center"/>
    </xf>
    <xf numFmtId="42" fontId="21" fillId="14" borderId="188" xfId="0" applyNumberFormat="1" applyFont="1" applyFill="1" applyBorder="1"/>
    <xf numFmtId="42" fontId="21" fillId="14" borderId="90" xfId="0" applyNumberFormat="1" applyFont="1" applyFill="1" applyBorder="1"/>
    <xf numFmtId="42" fontId="21" fillId="0" borderId="0" xfId="0" applyNumberFormat="1" applyFont="1"/>
    <xf numFmtId="0" fontId="23" fillId="0" borderId="90" xfId="0" applyFont="1" applyBorder="1"/>
    <xf numFmtId="166" fontId="34" fillId="0" borderId="90" xfId="0" applyNumberFormat="1" applyFont="1" applyBorder="1"/>
    <xf numFmtId="0" fontId="3" fillId="0" borderId="91" xfId="0" applyFont="1" applyBorder="1"/>
    <xf numFmtId="44" fontId="0" fillId="0" borderId="0" xfId="0" applyNumberFormat="1" applyProtection="1">
      <protection locked="0"/>
    </xf>
    <xf numFmtId="0" fontId="11" fillId="0" borderId="29" xfId="0" applyFont="1" applyBorder="1"/>
    <xf numFmtId="0" fontId="11" fillId="0" borderId="30" xfId="0" applyFont="1" applyBorder="1"/>
    <xf numFmtId="0" fontId="11" fillId="0" borderId="31" xfId="0" applyFont="1" applyBorder="1"/>
    <xf numFmtId="0" fontId="11" fillId="0" borderId="32" xfId="0" applyFont="1" applyBorder="1"/>
    <xf numFmtId="0" fontId="11" fillId="0" borderId="33" xfId="0" applyFont="1" applyBorder="1"/>
    <xf numFmtId="0" fontId="11" fillId="0" borderId="0" xfId="0" applyFont="1"/>
    <xf numFmtId="0" fontId="11" fillId="0" borderId="34" xfId="0" applyFont="1" applyBorder="1"/>
    <xf numFmtId="0" fontId="11" fillId="0" borderId="35" xfId="0" applyFont="1" applyBorder="1"/>
    <xf numFmtId="0" fontId="11" fillId="0" borderId="36" xfId="0" applyFont="1" applyBorder="1"/>
    <xf numFmtId="5" fontId="8" fillId="0" borderId="35" xfId="0" applyNumberFormat="1" applyFont="1" applyBorder="1" applyAlignment="1">
      <alignment vertical="center"/>
    </xf>
    <xf numFmtId="3" fontId="29" fillId="0" borderId="0" xfId="0" applyNumberFormat="1" applyFont="1" applyAlignment="1">
      <alignment horizontal="right" vertical="center"/>
    </xf>
    <xf numFmtId="0" fontId="3" fillId="0" borderId="35" xfId="0" applyFont="1" applyBorder="1"/>
    <xf numFmtId="0" fontId="49" fillId="0" borderId="38" xfId="0" applyFont="1" applyBorder="1"/>
    <xf numFmtId="0" fontId="49" fillId="0" borderId="39" xfId="0" applyFont="1" applyBorder="1"/>
    <xf numFmtId="0" fontId="49" fillId="0" borderId="39" xfId="0" applyFont="1" applyBorder="1" applyAlignment="1">
      <alignment wrapText="1"/>
    </xf>
    <xf numFmtId="0" fontId="49" fillId="0" borderId="40" xfId="0" applyFont="1" applyBorder="1" applyAlignment="1">
      <alignment wrapText="1"/>
    </xf>
    <xf numFmtId="0" fontId="49" fillId="0" borderId="41" xfId="0" applyFont="1" applyBorder="1"/>
    <xf numFmtId="0" fontId="49" fillId="0" borderId="42" xfId="0" applyFont="1" applyBorder="1" applyAlignment="1">
      <alignment wrapText="1"/>
    </xf>
    <xf numFmtId="0" fontId="49" fillId="0" borderId="0" xfId="0" applyFont="1"/>
    <xf numFmtId="0" fontId="49" fillId="0" borderId="0" xfId="0" applyFont="1" applyAlignment="1">
      <alignment wrapText="1"/>
    </xf>
    <xf numFmtId="0" fontId="13" fillId="0" borderId="42" xfId="0" applyFont="1" applyBorder="1"/>
    <xf numFmtId="0" fontId="50" fillId="0" borderId="42" xfId="0" applyFont="1" applyBorder="1"/>
    <xf numFmtId="0" fontId="49" fillId="0" borderId="13" xfId="0" applyFont="1" applyBorder="1"/>
    <xf numFmtId="0" fontId="0" fillId="0" borderId="28" xfId="0" applyBorder="1"/>
    <xf numFmtId="0" fontId="0" fillId="0" borderId="6" xfId="0" applyBorder="1"/>
    <xf numFmtId="0" fontId="49" fillId="0" borderId="43" xfId="0" applyFont="1" applyBorder="1"/>
    <xf numFmtId="0" fontId="49" fillId="0" borderId="44" xfId="0" applyFont="1" applyBorder="1"/>
    <xf numFmtId="0" fontId="50" fillId="0" borderId="45" xfId="0" applyFont="1" applyBorder="1"/>
    <xf numFmtId="0" fontId="3" fillId="0" borderId="119" xfId="0" applyFont="1" applyBorder="1" applyProtection="1">
      <protection locked="0"/>
    </xf>
    <xf numFmtId="0" fontId="3" fillId="0" borderId="102" xfId="0" applyFont="1" applyBorder="1" applyProtection="1">
      <protection locked="0"/>
    </xf>
    <xf numFmtId="0" fontId="3" fillId="0" borderId="92" xfId="0" applyFont="1" applyBorder="1"/>
    <xf numFmtId="0" fontId="3" fillId="0" borderId="94" xfId="0" applyFont="1" applyBorder="1"/>
    <xf numFmtId="0" fontId="3" fillId="0" borderId="95" xfId="0" applyFont="1" applyBorder="1"/>
    <xf numFmtId="0" fontId="3" fillId="0" borderId="96" xfId="0" applyFont="1" applyBorder="1"/>
    <xf numFmtId="0" fontId="26" fillId="0" borderId="0" xfId="0" applyFont="1"/>
    <xf numFmtId="0" fontId="28" fillId="0" borderId="74" xfId="0" applyFont="1" applyBorder="1"/>
    <xf numFmtId="0" fontId="3" fillId="0" borderId="146" xfId="0" applyFont="1" applyBorder="1"/>
    <xf numFmtId="0" fontId="3" fillId="0" borderId="147" xfId="0" applyFont="1" applyBorder="1"/>
    <xf numFmtId="0" fontId="25" fillId="0" borderId="147" xfId="0" applyFont="1" applyBorder="1" applyAlignment="1">
      <alignment horizontal="right"/>
    </xf>
    <xf numFmtId="0" fontId="3" fillId="0" borderId="74" xfId="0" applyFont="1" applyBorder="1"/>
    <xf numFmtId="0" fontId="3" fillId="5" borderId="95" xfId="0" applyFont="1" applyFill="1" applyBorder="1"/>
    <xf numFmtId="0" fontId="30" fillId="15" borderId="136" xfId="0" applyFont="1" applyFill="1" applyBorder="1"/>
    <xf numFmtId="0" fontId="23" fillId="15" borderId="136" xfId="0" applyFont="1" applyFill="1" applyBorder="1"/>
    <xf numFmtId="0" fontId="3" fillId="15" borderId="136" xfId="0" applyFont="1" applyFill="1" applyBorder="1"/>
    <xf numFmtId="0" fontId="3" fillId="15" borderId="137" xfId="0" applyFont="1" applyFill="1" applyBorder="1"/>
    <xf numFmtId="0" fontId="3" fillId="0" borderId="89" xfId="0" applyFont="1" applyBorder="1"/>
    <xf numFmtId="0" fontId="20" fillId="0" borderId="90" xfId="0" applyFont="1" applyBorder="1"/>
    <xf numFmtId="0" fontId="45" fillId="0" borderId="0" xfId="0" applyFont="1" applyProtection="1">
      <protection locked="0"/>
    </xf>
    <xf numFmtId="0" fontId="14" fillId="0" borderId="30" xfId="0" applyFont="1" applyBorder="1" applyAlignment="1">
      <alignment horizontal="left"/>
    </xf>
    <xf numFmtId="0" fontId="13" fillId="0" borderId="33" xfId="0" applyFont="1" applyBorder="1"/>
    <xf numFmtId="0" fontId="18" fillId="0" borderId="32" xfId="0" applyFont="1" applyBorder="1" applyAlignment="1">
      <alignment horizontal="center"/>
    </xf>
    <xf numFmtId="0" fontId="18" fillId="15" borderId="139" xfId="0" applyFont="1" applyFill="1" applyBorder="1"/>
    <xf numFmtId="0" fontId="18" fillId="15" borderId="139" xfId="0" applyFont="1" applyFill="1" applyBorder="1" applyAlignment="1">
      <alignment horizontal="center" wrapText="1"/>
    </xf>
    <xf numFmtId="0" fontId="40" fillId="15" borderId="139" xfId="0" applyFont="1" applyFill="1" applyBorder="1" applyAlignment="1">
      <alignment horizontal="center" wrapText="1"/>
    </xf>
    <xf numFmtId="0" fontId="40" fillId="0" borderId="0" xfId="0" applyFont="1" applyAlignment="1">
      <alignment horizontal="center"/>
    </xf>
    <xf numFmtId="0" fontId="40" fillId="0" borderId="33" xfId="0" applyFont="1" applyBorder="1" applyAlignment="1">
      <alignment horizontal="center"/>
    </xf>
    <xf numFmtId="166" fontId="14" fillId="0" borderId="145" xfId="0" applyNumberFormat="1" applyFont="1" applyBorder="1" applyAlignment="1">
      <alignment horizontal="left"/>
    </xf>
    <xf numFmtId="166" fontId="14" fillId="0" borderId="50" xfId="0" applyNumberFormat="1" applyFont="1" applyBorder="1"/>
    <xf numFmtId="0" fontId="40" fillId="0" borderId="33" xfId="0" applyFont="1" applyBorder="1"/>
    <xf numFmtId="5" fontId="14" fillId="0" borderId="0" xfId="0" applyNumberFormat="1" applyFont="1" applyAlignment="1">
      <alignment horizontal="left"/>
    </xf>
    <xf numFmtId="5" fontId="17" fillId="0" borderId="34" xfId="0" applyNumberFormat="1" applyFont="1" applyBorder="1"/>
    <xf numFmtId="5" fontId="14" fillId="0" borderId="35" xfId="0" applyNumberFormat="1" applyFont="1" applyBorder="1"/>
    <xf numFmtId="5" fontId="14" fillId="0" borderId="35" xfId="0" applyNumberFormat="1" applyFont="1" applyBorder="1" applyAlignment="1">
      <alignment horizontal="left"/>
    </xf>
    <xf numFmtId="164" fontId="14" fillId="0" borderId="35" xfId="0" applyNumberFormat="1" applyFont="1" applyBorder="1" applyAlignment="1">
      <alignment horizontal="left"/>
    </xf>
    <xf numFmtId="5" fontId="38" fillId="0" borderId="35" xfId="0" applyNumberFormat="1" applyFont="1" applyBorder="1"/>
    <xf numFmtId="5" fontId="38" fillId="0" borderId="36" xfId="0" applyNumberFormat="1" applyFont="1" applyBorder="1"/>
    <xf numFmtId="0" fontId="19" fillId="0" borderId="92" xfId="0" applyFont="1" applyBorder="1" applyAlignment="1">
      <alignment horizontal="left"/>
    </xf>
    <xf numFmtId="0" fontId="14" fillId="0" borderId="109" xfId="0" applyFont="1" applyBorder="1"/>
    <xf numFmtId="0" fontId="19" fillId="0" borderId="95" xfId="0" applyFont="1" applyBorder="1" applyAlignment="1">
      <alignment horizontal="left"/>
    </xf>
    <xf numFmtId="0" fontId="18" fillId="0" borderId="0" xfId="0" applyFont="1" applyAlignment="1">
      <alignment vertical="center"/>
    </xf>
    <xf numFmtId="0" fontId="14" fillId="15" borderId="223" xfId="0" applyFont="1" applyFill="1" applyBorder="1" applyAlignment="1">
      <alignment wrapText="1"/>
    </xf>
    <xf numFmtId="166" fontId="14" fillId="15" borderId="223" xfId="0" applyNumberFormat="1" applyFont="1" applyFill="1" applyBorder="1" applyAlignment="1">
      <alignment wrapText="1"/>
    </xf>
    <xf numFmtId="9" fontId="14" fillId="15" borderId="223" xfId="0" applyNumberFormat="1" applyFont="1" applyFill="1" applyBorder="1" applyAlignment="1">
      <alignment wrapText="1"/>
    </xf>
    <xf numFmtId="166" fontId="14" fillId="15" borderId="224" xfId="0" applyNumberFormat="1" applyFont="1" applyFill="1" applyBorder="1" applyAlignment="1">
      <alignment wrapText="1"/>
    </xf>
    <xf numFmtId="0" fontId="14" fillId="0" borderId="34" xfId="0" applyFont="1" applyBorder="1"/>
    <xf numFmtId="0" fontId="14" fillId="0" borderId="35" xfId="0" applyFont="1" applyBorder="1" applyAlignment="1">
      <alignment horizontal="center"/>
    </xf>
    <xf numFmtId="166" fontId="14" fillId="0" borderId="35" xfId="0" applyNumberFormat="1" applyFont="1" applyBorder="1"/>
    <xf numFmtId="9" fontId="14" fillId="0" borderId="35" xfId="0" applyNumberFormat="1" applyFont="1" applyBorder="1" applyAlignment="1">
      <alignment horizontal="center"/>
    </xf>
    <xf numFmtId="166" fontId="14" fillId="0" borderId="35" xfId="0" applyNumberFormat="1" applyFont="1" applyBorder="1" applyAlignment="1">
      <alignment horizontal="center"/>
    </xf>
    <xf numFmtId="3" fontId="14" fillId="0" borderId="35" xfId="0" applyNumberFormat="1" applyFont="1" applyBorder="1"/>
    <xf numFmtId="0" fontId="14" fillId="0" borderId="186" xfId="0" applyFont="1" applyBorder="1"/>
    <xf numFmtId="0" fontId="14" fillId="0" borderId="167" xfId="0" applyFont="1" applyBorder="1"/>
    <xf numFmtId="9" fontId="14" fillId="0" borderId="167" xfId="0" applyNumberFormat="1" applyFont="1" applyBorder="1"/>
    <xf numFmtId="0" fontId="14" fillId="0" borderId="195" xfId="0" applyFont="1" applyBorder="1"/>
    <xf numFmtId="165" fontId="38" fillId="0" borderId="167" xfId="0" applyNumberFormat="1" applyFont="1" applyBorder="1" applyAlignment="1">
      <alignment vertical="center"/>
    </xf>
    <xf numFmtId="49" fontId="38" fillId="0" borderId="0" xfId="0" applyNumberFormat="1" applyFont="1" applyAlignment="1">
      <alignment horizontal="left" vertical="center"/>
    </xf>
    <xf numFmtId="44" fontId="38" fillId="0" borderId="0" xfId="0" applyNumberFormat="1" applyFont="1" applyAlignment="1">
      <alignment horizontal="right" vertical="center"/>
    </xf>
    <xf numFmtId="44" fontId="35" fillId="0" borderId="0" xfId="0" applyNumberFormat="1" applyFont="1" applyAlignment="1">
      <alignment horizontal="right" vertical="center"/>
    </xf>
    <xf numFmtId="6" fontId="38" fillId="0" borderId="0" xfId="0" applyNumberFormat="1" applyFont="1" applyAlignment="1">
      <alignment horizontal="right" vertical="center"/>
    </xf>
    <xf numFmtId="0" fontId="14" fillId="0" borderId="89" xfId="0" applyFont="1" applyBorder="1"/>
    <xf numFmtId="0" fontId="14" fillId="0" borderId="91" xfId="0" applyFont="1" applyBorder="1"/>
    <xf numFmtId="0" fontId="14" fillId="0" borderId="161" xfId="0" applyFont="1" applyBorder="1"/>
    <xf numFmtId="166" fontId="18" fillId="0" borderId="162" xfId="0" applyNumberFormat="1" applyFont="1" applyBorder="1"/>
    <xf numFmtId="0" fontId="18" fillId="0" borderId="163" xfId="0" applyFont="1" applyBorder="1"/>
    <xf numFmtId="0" fontId="14" fillId="0" borderId="158" xfId="0" applyFont="1" applyBorder="1"/>
    <xf numFmtId="0" fontId="18" fillId="0" borderId="160" xfId="0" applyFont="1" applyBorder="1"/>
    <xf numFmtId="0" fontId="61" fillId="0" borderId="0" xfId="0" applyFont="1"/>
    <xf numFmtId="0" fontId="17" fillId="0" borderId="0" xfId="0" applyFont="1"/>
    <xf numFmtId="0" fontId="14" fillId="0" borderId="159" xfId="0" applyFont="1" applyBorder="1"/>
    <xf numFmtId="0" fontId="51" fillId="0" borderId="164" xfId="0" applyFont="1" applyBorder="1"/>
    <xf numFmtId="0" fontId="14" fillId="0" borderId="164" xfId="0" applyFont="1" applyBorder="1" applyAlignment="1">
      <alignment vertical="top"/>
    </xf>
    <xf numFmtId="0" fontId="18" fillId="0" borderId="165" xfId="0" applyFont="1" applyBorder="1"/>
    <xf numFmtId="5" fontId="21" fillId="0" borderId="96" xfId="0" applyNumberFormat="1" applyFont="1" applyBorder="1"/>
    <xf numFmtId="0" fontId="14" fillId="3" borderId="95" xfId="0" applyFont="1" applyFill="1" applyBorder="1"/>
    <xf numFmtId="0" fontId="14" fillId="3" borderId="96" xfId="0" applyFont="1" applyFill="1" applyBorder="1"/>
    <xf numFmtId="0" fontId="19" fillId="0" borderId="0" xfId="0" applyFont="1" applyAlignment="1">
      <alignment horizontal="center" wrapText="1"/>
    </xf>
    <xf numFmtId="0" fontId="19" fillId="0" borderId="0" xfId="0" applyFont="1" applyAlignment="1">
      <alignment horizontal="center"/>
    </xf>
    <xf numFmtId="0" fontId="14" fillId="5" borderId="16" xfId="0" applyFont="1" applyFill="1" applyBorder="1" applyAlignment="1">
      <alignment vertical="top"/>
    </xf>
    <xf numFmtId="0" fontId="14" fillId="0" borderId="0" xfId="0" applyFont="1" applyAlignment="1" applyProtection="1">
      <alignment wrapText="1"/>
      <protection locked="0"/>
    </xf>
    <xf numFmtId="0" fontId="14" fillId="0" borderId="0" xfId="0" applyFont="1" applyProtection="1">
      <protection locked="0"/>
    </xf>
    <xf numFmtId="0" fontId="18" fillId="0" borderId="0" xfId="0" applyFont="1" applyAlignment="1">
      <alignment horizontal="center" wrapText="1"/>
    </xf>
    <xf numFmtId="49" fontId="14" fillId="0" borderId="0" xfId="0" applyNumberFormat="1" applyFont="1" applyAlignment="1">
      <alignment horizontal="center" wrapText="1"/>
    </xf>
    <xf numFmtId="0" fontId="6" fillId="15" borderId="213" xfId="0" applyFont="1" applyFill="1" applyBorder="1" applyAlignment="1">
      <alignment horizontal="center" vertical="center" wrapText="1"/>
    </xf>
    <xf numFmtId="0" fontId="6" fillId="15" borderId="209" xfId="0" applyFont="1" applyFill="1" applyBorder="1" applyAlignment="1">
      <alignment horizontal="center" vertical="center" wrapText="1"/>
    </xf>
    <xf numFmtId="0" fontId="6" fillId="15" borderId="148" xfId="0" applyFont="1" applyFill="1" applyBorder="1" applyAlignment="1">
      <alignment horizontal="center" vertical="center" wrapText="1"/>
    </xf>
    <xf numFmtId="0" fontId="6" fillId="15" borderId="210" xfId="0" applyFont="1" applyFill="1" applyBorder="1" applyAlignment="1">
      <alignment horizontal="center" vertical="center" wrapText="1"/>
    </xf>
    <xf numFmtId="0" fontId="5" fillId="0" borderId="12" xfId="0" applyFont="1" applyBorder="1" applyAlignment="1">
      <alignment horizontal="center" vertical="center" wrapText="1"/>
    </xf>
    <xf numFmtId="37" fontId="5" fillId="0" borderId="27" xfId="0" applyNumberFormat="1" applyFont="1" applyBorder="1" applyAlignment="1">
      <alignment wrapText="1"/>
    </xf>
    <xf numFmtId="42" fontId="5" fillId="23" borderId="71" xfId="0" applyNumberFormat="1" applyFont="1" applyFill="1" applyBorder="1" applyAlignment="1">
      <alignment vertical="center"/>
    </xf>
    <xf numFmtId="42" fontId="5" fillId="23" borderId="215" xfId="0" applyNumberFormat="1" applyFont="1" applyFill="1" applyBorder="1" applyAlignment="1">
      <alignment vertical="center"/>
    </xf>
    <xf numFmtId="42" fontId="5" fillId="23" borderId="74" xfId="0" applyNumberFormat="1" applyFont="1" applyFill="1" applyBorder="1" applyAlignment="1">
      <alignment vertical="center"/>
    </xf>
    <xf numFmtId="42" fontId="5" fillId="6" borderId="136" xfId="0" applyNumberFormat="1" applyFont="1" applyFill="1" applyBorder="1" applyAlignment="1">
      <alignment wrapText="1"/>
    </xf>
    <xf numFmtId="42" fontId="5" fillId="6" borderId="84" xfId="0" applyNumberFormat="1" applyFont="1" applyFill="1" applyBorder="1" applyAlignment="1">
      <alignment wrapText="1"/>
    </xf>
    <xf numFmtId="0" fontId="5" fillId="0" borderId="0" xfId="0" applyFont="1" applyAlignment="1">
      <alignment horizontal="center" vertical="center" wrapText="1"/>
    </xf>
    <xf numFmtId="37" fontId="5" fillId="0" borderId="0" xfId="0" applyNumberFormat="1" applyFont="1" applyAlignment="1">
      <alignment wrapText="1"/>
    </xf>
    <xf numFmtId="42" fontId="5" fillId="0" borderId="0" xfId="0" applyNumberFormat="1" applyFont="1" applyAlignment="1">
      <alignment vertical="center"/>
    </xf>
    <xf numFmtId="42" fontId="5" fillId="0" borderId="0" xfId="0" applyNumberFormat="1" applyFont="1" applyAlignment="1">
      <alignment wrapText="1"/>
    </xf>
    <xf numFmtId="42" fontId="20" fillId="0" borderId="0" xfId="0" applyNumberFormat="1" applyFont="1" applyAlignment="1">
      <alignment horizontal="right"/>
    </xf>
    <xf numFmtId="0" fontId="14" fillId="0" borderId="10" xfId="0" applyFont="1" applyBorder="1" applyAlignment="1" applyProtection="1">
      <alignment horizontal="right" vertical="top"/>
      <protection locked="0"/>
    </xf>
    <xf numFmtId="0" fontId="0" fillId="26" borderId="148" xfId="0" applyFill="1" applyBorder="1"/>
    <xf numFmtId="3" fontId="14" fillId="25" borderId="13" xfId="0" applyNumberFormat="1" applyFont="1" applyFill="1" applyBorder="1" applyAlignment="1">
      <alignment vertical="center" wrapText="1"/>
    </xf>
    <xf numFmtId="3" fontId="18" fillId="6" borderId="215" xfId="0" applyNumberFormat="1" applyFont="1" applyFill="1" applyBorder="1" applyAlignment="1">
      <alignment vertical="center"/>
    </xf>
    <xf numFmtId="3" fontId="18" fillId="26" borderId="17" xfId="0" applyNumberFormat="1" applyFont="1" applyFill="1" applyBorder="1" applyAlignment="1">
      <alignment vertical="center"/>
    </xf>
    <xf numFmtId="3" fontId="14" fillId="25" borderId="215" xfId="0" applyNumberFormat="1" applyFont="1" applyFill="1" applyBorder="1" applyAlignment="1">
      <alignment vertical="center" wrapText="1"/>
    </xf>
    <xf numFmtId="3" fontId="18" fillId="6" borderId="225" xfId="0" applyNumberFormat="1" applyFont="1" applyFill="1" applyBorder="1" applyAlignment="1">
      <alignment vertical="center"/>
    </xf>
    <xf numFmtId="3" fontId="18" fillId="6" borderId="17" xfId="0" applyNumberFormat="1" applyFont="1" applyFill="1" applyBorder="1" applyAlignment="1">
      <alignment vertical="center"/>
    </xf>
    <xf numFmtId="0" fontId="14" fillId="0" borderId="156" xfId="0" applyFont="1" applyBorder="1" applyProtection="1">
      <protection locked="0"/>
    </xf>
    <xf numFmtId="0" fontId="14" fillId="0" borderId="114" xfId="0" applyFont="1" applyBorder="1" applyProtection="1">
      <protection locked="0"/>
    </xf>
    <xf numFmtId="0" fontId="14" fillId="0" borderId="23" xfId="0" applyFont="1" applyBorder="1" applyProtection="1">
      <protection locked="0"/>
    </xf>
    <xf numFmtId="0" fontId="14" fillId="0" borderId="157" xfId="0" applyFont="1" applyBorder="1" applyProtection="1">
      <protection locked="0"/>
    </xf>
    <xf numFmtId="0" fontId="21" fillId="0" borderId="0" xfId="0" applyFont="1"/>
    <xf numFmtId="42" fontId="18" fillId="15" borderId="153" xfId="0" applyNumberFormat="1" applyFont="1" applyFill="1" applyBorder="1" applyAlignment="1">
      <alignment vertical="center"/>
    </xf>
    <xf numFmtId="0" fontId="18" fillId="15" borderId="12" xfId="0" applyFont="1" applyFill="1" applyBorder="1" applyAlignment="1">
      <alignment horizontal="center" wrapText="1"/>
    </xf>
    <xf numFmtId="165" fontId="38" fillId="0" borderId="196" xfId="0" applyNumberFormat="1" applyFont="1" applyBorder="1" applyAlignment="1" applyProtection="1">
      <alignment vertical="center"/>
      <protection locked="0"/>
    </xf>
    <xf numFmtId="0" fontId="14" fillId="0" borderId="15" xfId="0" applyFont="1" applyBorder="1" applyAlignment="1">
      <alignment textRotation="90" wrapText="1"/>
    </xf>
    <xf numFmtId="0" fontId="14" fillId="0" borderId="20" xfId="0" applyFont="1" applyBorder="1" applyAlignment="1" applyProtection="1">
      <alignment horizontal="center" vertical="center" wrapText="1"/>
      <protection locked="0"/>
    </xf>
    <xf numFmtId="0" fontId="14" fillId="0" borderId="198" xfId="0" applyFont="1" applyBorder="1" applyAlignment="1" applyProtection="1">
      <alignment horizontal="center" vertical="center" wrapText="1"/>
      <protection locked="0"/>
    </xf>
    <xf numFmtId="0" fontId="14" fillId="0" borderId="173" xfId="0" applyFont="1" applyBorder="1" applyAlignment="1" applyProtection="1">
      <alignment horizontal="center" vertical="center" wrapText="1"/>
      <protection locked="0"/>
    </xf>
    <xf numFmtId="0" fontId="14" fillId="0" borderId="226" xfId="0" applyFont="1" applyBorder="1" applyAlignment="1">
      <alignment vertical="top"/>
    </xf>
    <xf numFmtId="0" fontId="14" fillId="0" borderId="227" xfId="0" applyFont="1" applyBorder="1" applyAlignment="1">
      <alignment vertical="top" wrapText="1"/>
    </xf>
    <xf numFmtId="0" fontId="14" fillId="0" borderId="73" xfId="0" applyFont="1" applyBorder="1" applyAlignment="1">
      <alignment vertical="top"/>
    </xf>
    <xf numFmtId="0" fontId="14" fillId="0" borderId="228" xfId="0" applyFont="1" applyBorder="1" applyAlignment="1">
      <alignment vertical="top" wrapText="1"/>
    </xf>
    <xf numFmtId="0" fontId="14" fillId="0" borderId="72" xfId="0" applyFont="1" applyBorder="1" applyAlignment="1">
      <alignment vertical="top"/>
    </xf>
    <xf numFmtId="0" fontId="14" fillId="0" borderId="229" xfId="0" applyFont="1" applyBorder="1" applyAlignment="1">
      <alignment vertical="top" wrapText="1"/>
    </xf>
    <xf numFmtId="0" fontId="14" fillId="0" borderId="52" xfId="0" applyFont="1" applyBorder="1" applyAlignment="1" applyProtection="1">
      <alignment vertical="top" wrapText="1"/>
      <protection locked="0"/>
    </xf>
    <xf numFmtId="0" fontId="19" fillId="15" borderId="0" xfId="0" applyFont="1" applyFill="1" applyAlignment="1">
      <alignment horizontal="center" wrapText="1"/>
    </xf>
    <xf numFmtId="0" fontId="19" fillId="15" borderId="0" xfId="0" applyFont="1" applyFill="1" applyAlignment="1">
      <alignment horizontal="center"/>
    </xf>
    <xf numFmtId="0" fontId="14" fillId="15" borderId="0" xfId="0" applyFont="1" applyFill="1" applyAlignment="1">
      <alignment wrapText="1"/>
    </xf>
    <xf numFmtId="38" fontId="50" fillId="0" borderId="212" xfId="0" applyNumberFormat="1" applyFont="1" applyBorder="1"/>
    <xf numFmtId="3" fontId="3" fillId="25" borderId="56" xfId="0" applyNumberFormat="1" applyFont="1" applyFill="1" applyBorder="1" applyAlignment="1">
      <alignment vertical="center" wrapText="1"/>
    </xf>
    <xf numFmtId="3" fontId="3" fillId="25" borderId="57" xfId="0" applyNumberFormat="1" applyFont="1" applyFill="1" applyBorder="1" applyAlignment="1">
      <alignment vertical="center" wrapText="1"/>
    </xf>
    <xf numFmtId="0" fontId="18" fillId="0" borderId="153" xfId="0" applyFont="1" applyBorder="1"/>
    <xf numFmtId="0" fontId="40" fillId="0" borderId="0" xfId="0" applyFont="1"/>
    <xf numFmtId="0" fontId="40" fillId="15" borderId="70" xfId="0" applyFont="1" applyFill="1" applyBorder="1" applyAlignment="1">
      <alignment vertical="center"/>
    </xf>
    <xf numFmtId="0" fontId="40" fillId="15" borderId="153" xfId="0" applyFont="1" applyFill="1" applyBorder="1" applyAlignment="1">
      <alignment horizontal="left" vertical="center"/>
    </xf>
    <xf numFmtId="0" fontId="14" fillId="0" borderId="0" xfId="0" applyFont="1" applyAlignment="1">
      <alignment wrapText="1"/>
    </xf>
    <xf numFmtId="0" fontId="38" fillId="0" borderId="201" xfId="0" applyFont="1" applyBorder="1" applyAlignment="1">
      <alignment vertical="center"/>
    </xf>
    <xf numFmtId="14" fontId="51" fillId="0" borderId="220" xfId="0" applyNumberFormat="1" applyFont="1" applyBorder="1" applyAlignment="1" applyProtection="1">
      <alignment horizontal="left" vertical="center"/>
      <protection locked="0"/>
    </xf>
    <xf numFmtId="0" fontId="40" fillId="15" borderId="223" xfId="0" applyFont="1" applyFill="1" applyBorder="1" applyAlignment="1">
      <alignment horizontal="center" vertical="center"/>
    </xf>
    <xf numFmtId="0" fontId="40" fillId="15" borderId="224" xfId="0" applyFont="1" applyFill="1" applyBorder="1" applyAlignment="1">
      <alignment horizontal="center" vertical="center"/>
    </xf>
    <xf numFmtId="0" fontId="35" fillId="0" borderId="215" xfId="0" applyFont="1" applyBorder="1" applyAlignment="1">
      <alignment horizontal="center" vertical="center"/>
    </xf>
    <xf numFmtId="0" fontId="40" fillId="8" borderId="204" xfId="0" applyFont="1" applyFill="1" applyBorder="1" applyAlignment="1">
      <alignment horizontal="center" vertical="center"/>
    </xf>
    <xf numFmtId="0" fontId="40" fillId="8" borderId="207" xfId="0" applyFont="1" applyFill="1" applyBorder="1" applyAlignment="1">
      <alignment horizontal="center" vertical="center"/>
    </xf>
    <xf numFmtId="0" fontId="40" fillId="15" borderId="210" xfId="0" applyFont="1" applyFill="1" applyBorder="1" applyAlignment="1">
      <alignment horizontal="center" vertical="center"/>
    </xf>
    <xf numFmtId="0" fontId="14" fillId="0" borderId="160" xfId="0" applyFont="1" applyBorder="1"/>
    <xf numFmtId="0" fontId="35" fillId="0" borderId="215" xfId="0" applyFont="1" applyBorder="1" applyAlignment="1">
      <alignment horizontal="center"/>
    </xf>
    <xf numFmtId="6" fontId="40" fillId="0" borderId="212" xfId="0" applyNumberFormat="1" applyFont="1" applyBorder="1" applyAlignment="1">
      <alignment vertical="center"/>
    </xf>
    <xf numFmtId="0" fontId="18" fillId="15" borderId="223" xfId="0" applyFont="1" applyFill="1" applyBorder="1" applyAlignment="1">
      <alignment wrapText="1"/>
    </xf>
    <xf numFmtId="0" fontId="14" fillId="0" borderId="230" xfId="0" applyFont="1" applyBorder="1" applyAlignment="1" applyProtection="1">
      <alignment vertical="center"/>
      <protection locked="0"/>
    </xf>
    <xf numFmtId="1" fontId="14" fillId="0" borderId="231" xfId="0" applyNumberFormat="1" applyFont="1" applyBorder="1" applyProtection="1">
      <protection locked="0"/>
    </xf>
    <xf numFmtId="0" fontId="14" fillId="0" borderId="231" xfId="0" applyFont="1" applyBorder="1" applyProtection="1">
      <protection locked="0"/>
    </xf>
    <xf numFmtId="0" fontId="14" fillId="0" borderId="235" xfId="0" applyFont="1" applyBorder="1" applyAlignment="1" applyProtection="1">
      <alignment vertical="center"/>
      <protection locked="0"/>
    </xf>
    <xf numFmtId="1" fontId="14" fillId="0" borderId="236" xfId="0" applyNumberFormat="1" applyFont="1" applyBorder="1" applyProtection="1">
      <protection locked="0"/>
    </xf>
    <xf numFmtId="0" fontId="14" fillId="0" borderId="236" xfId="0" applyFont="1" applyBorder="1" applyProtection="1">
      <protection locked="0"/>
    </xf>
    <xf numFmtId="0" fontId="14" fillId="0" borderId="230" xfId="0" applyFont="1" applyBorder="1" applyProtection="1">
      <protection locked="0"/>
    </xf>
    <xf numFmtId="166" fontId="14" fillId="0" borderId="230" xfId="0" applyNumberFormat="1" applyFont="1" applyBorder="1" applyProtection="1">
      <protection locked="0"/>
    </xf>
    <xf numFmtId="0" fontId="14" fillId="0" borderId="250" xfId="0" applyFont="1" applyBorder="1" applyProtection="1">
      <protection locked="0"/>
    </xf>
    <xf numFmtId="0" fontId="14" fillId="0" borderId="235" xfId="0" applyFont="1" applyBorder="1" applyProtection="1">
      <protection locked="0"/>
    </xf>
    <xf numFmtId="166" fontId="14" fillId="0" borderId="235" xfId="0" applyNumberFormat="1" applyFont="1" applyBorder="1" applyProtection="1">
      <protection locked="0"/>
    </xf>
    <xf numFmtId="0" fontId="14" fillId="0" borderId="252" xfId="0" applyFont="1" applyBorder="1" applyProtection="1">
      <protection locked="0"/>
    </xf>
    <xf numFmtId="0" fontId="14" fillId="0" borderId="254" xfId="0" applyFont="1" applyBorder="1" applyProtection="1">
      <protection locked="0"/>
    </xf>
    <xf numFmtId="0" fontId="14" fillId="0" borderId="256" xfId="0" applyFont="1" applyBorder="1" applyProtection="1">
      <protection locked="0"/>
    </xf>
    <xf numFmtId="0" fontId="14" fillId="0" borderId="259" xfId="0" applyFont="1" applyBorder="1" applyProtection="1">
      <protection locked="0"/>
    </xf>
    <xf numFmtId="0" fontId="14" fillId="0" borderId="260" xfId="0" applyFont="1" applyBorder="1" applyProtection="1">
      <protection locked="0"/>
    </xf>
    <xf numFmtId="0" fontId="14" fillId="0" borderId="261" xfId="0" applyFont="1" applyBorder="1" applyProtection="1">
      <protection locked="0"/>
    </xf>
    <xf numFmtId="0" fontId="14" fillId="0" borderId="262" xfId="0" applyFont="1" applyBorder="1" applyProtection="1">
      <protection locked="0"/>
    </xf>
    <xf numFmtId="0" fontId="14" fillId="0" borderId="263" xfId="0" applyFont="1" applyBorder="1" applyProtection="1">
      <protection locked="0"/>
    </xf>
    <xf numFmtId="0" fontId="14" fillId="0" borderId="264" xfId="0" applyFont="1" applyBorder="1" applyProtection="1">
      <protection locked="0"/>
    </xf>
    <xf numFmtId="0" fontId="14" fillId="0" borderId="76" xfId="0" applyFont="1" applyBorder="1" applyAlignment="1">
      <alignment vertical="center"/>
    </xf>
    <xf numFmtId="0" fontId="14" fillId="0" borderId="4" xfId="0" applyFont="1" applyBorder="1" applyAlignment="1">
      <alignment vertical="center"/>
    </xf>
    <xf numFmtId="0" fontId="0" fillId="0" borderId="4" xfId="0" applyBorder="1"/>
    <xf numFmtId="0" fontId="0" fillId="0" borderId="76" xfId="0" applyBorder="1"/>
    <xf numFmtId="9" fontId="0" fillId="0" borderId="76" xfId="0" applyNumberFormat="1" applyBorder="1"/>
    <xf numFmtId="9" fontId="0" fillId="0" borderId="4" xfId="0" applyNumberFormat="1" applyBorder="1"/>
    <xf numFmtId="1" fontId="7" fillId="0" borderId="262" xfId="0" applyNumberFormat="1" applyFont="1" applyBorder="1" applyProtection="1">
      <protection locked="0"/>
    </xf>
    <xf numFmtId="42" fontId="7" fillId="0" borderId="262" xfId="0" applyNumberFormat="1" applyFont="1" applyBorder="1" applyProtection="1">
      <protection locked="0"/>
    </xf>
    <xf numFmtId="1" fontId="7" fillId="0" borderId="297" xfId="0" applyNumberFormat="1" applyFont="1" applyBorder="1" applyProtection="1">
      <protection locked="0"/>
    </xf>
    <xf numFmtId="165" fontId="14" fillId="0" borderId="0" xfId="0" applyNumberFormat="1" applyFont="1"/>
    <xf numFmtId="0" fontId="61" fillId="22" borderId="0" xfId="0" applyFont="1" applyFill="1" applyAlignment="1">
      <alignment vertical="center"/>
    </xf>
    <xf numFmtId="165" fontId="14" fillId="0" borderId="186" xfId="0" applyNumberFormat="1" applyFont="1" applyBorder="1"/>
    <xf numFmtId="165" fontId="38" fillId="0" borderId="185" xfId="0" applyNumberFormat="1" applyFont="1" applyBorder="1" applyAlignment="1">
      <alignment vertical="center"/>
    </xf>
    <xf numFmtId="165" fontId="38" fillId="0" borderId="186" xfId="0" applyNumberFormat="1" applyFont="1" applyBorder="1" applyAlignment="1">
      <alignment vertical="center"/>
    </xf>
    <xf numFmtId="166" fontId="38" fillId="8" borderId="37" xfId="0" applyNumberFormat="1" applyFont="1" applyFill="1" applyBorder="1" applyAlignment="1">
      <alignment horizontal="right" vertical="center"/>
    </xf>
    <xf numFmtId="165" fontId="14" fillId="0" borderId="246" xfId="0" applyNumberFormat="1" applyFont="1" applyBorder="1" applyProtection="1">
      <protection locked="0"/>
    </xf>
    <xf numFmtId="165" fontId="38" fillId="0" borderId="360" xfId="0" applyNumberFormat="1" applyFont="1" applyBorder="1" applyAlignment="1" applyProtection="1">
      <alignment vertical="center"/>
      <protection locked="0"/>
    </xf>
    <xf numFmtId="0" fontId="14" fillId="0" borderId="365" xfId="0" applyFont="1" applyBorder="1" applyAlignment="1" applyProtection="1">
      <alignment horizontal="center" wrapText="1"/>
      <protection locked="0"/>
    </xf>
    <xf numFmtId="9" fontId="14" fillId="0" borderId="365" xfId="0" applyNumberFormat="1" applyFont="1" applyBorder="1" applyAlignment="1" applyProtection="1">
      <alignment horizontal="right" wrapText="1"/>
      <protection locked="0"/>
    </xf>
    <xf numFmtId="0" fontId="14" fillId="0" borderId="312" xfId="0" applyFont="1" applyBorder="1" applyAlignment="1" applyProtection="1">
      <alignment horizontal="center"/>
      <protection locked="0"/>
    </xf>
    <xf numFmtId="9" fontId="14" fillId="0" borderId="312" xfId="0" applyNumberFormat="1" applyFont="1" applyBorder="1" applyAlignment="1" applyProtection="1">
      <alignment horizontal="right" wrapText="1"/>
      <protection locked="0"/>
    </xf>
    <xf numFmtId="3" fontId="15" fillId="0" borderId="303" xfId="0" applyNumberFormat="1" applyFont="1" applyBorder="1" applyAlignment="1" applyProtection="1">
      <alignment vertical="center"/>
      <protection locked="0"/>
    </xf>
    <xf numFmtId="3" fontId="13" fillId="6" borderId="376" xfId="0" applyNumberFormat="1" applyFont="1" applyFill="1" applyBorder="1" applyAlignment="1">
      <alignment vertical="center"/>
    </xf>
    <xf numFmtId="3" fontId="13" fillId="26" borderId="381" xfId="0" applyNumberFormat="1" applyFont="1" applyFill="1" applyBorder="1" applyAlignment="1">
      <alignment vertical="center"/>
    </xf>
    <xf numFmtId="3" fontId="13" fillId="0" borderId="382" xfId="0" applyNumberFormat="1" applyFont="1" applyBorder="1" applyAlignment="1" applyProtection="1">
      <alignment vertical="center"/>
      <protection locked="0"/>
    </xf>
    <xf numFmtId="3" fontId="13" fillId="0" borderId="275" xfId="0" applyNumberFormat="1" applyFont="1" applyBorder="1" applyAlignment="1" applyProtection="1">
      <alignment vertical="center"/>
      <protection locked="0"/>
    </xf>
    <xf numFmtId="3" fontId="13" fillId="0" borderId="238" xfId="0" applyNumberFormat="1" applyFont="1" applyBorder="1" applyAlignment="1" applyProtection="1">
      <alignment vertical="center" wrapText="1"/>
      <protection locked="0"/>
    </xf>
    <xf numFmtId="3" fontId="13" fillId="0" borderId="270" xfId="0" applyNumberFormat="1" applyFont="1" applyBorder="1" applyAlignment="1" applyProtection="1">
      <alignment vertical="center" wrapText="1"/>
      <protection locked="0"/>
    </xf>
    <xf numFmtId="3" fontId="13" fillId="0" borderId="271" xfId="0" applyNumberFormat="1" applyFont="1" applyBorder="1" applyAlignment="1" applyProtection="1">
      <alignment vertical="center" wrapText="1"/>
      <protection locked="0"/>
    </xf>
    <xf numFmtId="3" fontId="13" fillId="0" borderId="262" xfId="0" applyNumberFormat="1" applyFont="1" applyBorder="1" applyAlignment="1" applyProtection="1">
      <alignment vertical="center" wrapText="1"/>
      <protection locked="0"/>
    </xf>
    <xf numFmtId="3" fontId="13" fillId="6" borderId="372" xfId="0" applyNumberFormat="1" applyFont="1" applyFill="1" applyBorder="1" applyAlignment="1">
      <alignment vertical="center" wrapText="1"/>
    </xf>
    <xf numFmtId="3" fontId="13" fillId="26" borderId="372" xfId="0" applyNumberFormat="1" applyFont="1" applyFill="1" applyBorder="1" applyAlignment="1">
      <alignment vertical="center" wrapText="1"/>
    </xf>
    <xf numFmtId="3" fontId="13" fillId="0" borderId="384" xfId="0" applyNumberFormat="1" applyFont="1" applyBorder="1" applyAlignment="1" applyProtection="1">
      <alignment vertical="center"/>
      <protection locked="0"/>
    </xf>
    <xf numFmtId="3" fontId="13" fillId="0" borderId="262" xfId="0" applyNumberFormat="1" applyFont="1" applyBorder="1" applyAlignment="1" applyProtection="1">
      <alignment vertical="center"/>
      <protection locked="0"/>
    </xf>
    <xf numFmtId="3" fontId="13" fillId="0" borderId="238" xfId="0" applyNumberFormat="1" applyFont="1" applyBorder="1" applyAlignment="1" applyProtection="1">
      <alignment vertical="center"/>
      <protection locked="0"/>
    </xf>
    <xf numFmtId="3" fontId="13" fillId="0" borderId="270" xfId="0" applyNumberFormat="1" applyFont="1" applyBorder="1" applyAlignment="1" applyProtection="1">
      <alignment vertical="center"/>
      <protection locked="0"/>
    </xf>
    <xf numFmtId="3" fontId="13" fillId="0" borderId="271" xfId="0" applyNumberFormat="1" applyFont="1" applyBorder="1" applyAlignment="1" applyProtection="1">
      <alignment vertical="center"/>
      <protection locked="0"/>
    </xf>
    <xf numFmtId="3" fontId="13" fillId="26" borderId="380" xfId="0" applyNumberFormat="1" applyFont="1" applyFill="1" applyBorder="1" applyAlignment="1">
      <alignment vertical="center" wrapText="1"/>
    </xf>
    <xf numFmtId="3" fontId="13" fillId="0" borderId="242" xfId="0" applyNumberFormat="1" applyFont="1" applyBorder="1" applyAlignment="1" applyProtection="1">
      <alignment vertical="center" wrapText="1"/>
      <protection locked="0"/>
    </xf>
    <xf numFmtId="3" fontId="13" fillId="0" borderId="277" xfId="0" applyNumberFormat="1" applyFont="1" applyBorder="1" applyAlignment="1" applyProtection="1">
      <alignment vertical="center" wrapText="1"/>
      <protection locked="0"/>
    </xf>
    <xf numFmtId="3" fontId="13" fillId="0" borderId="278" xfId="0" applyNumberFormat="1" applyFont="1" applyBorder="1" applyAlignment="1" applyProtection="1">
      <alignment vertical="center" wrapText="1"/>
      <protection locked="0"/>
    </xf>
    <xf numFmtId="3" fontId="13" fillId="0" borderId="279" xfId="0" applyNumberFormat="1" applyFont="1" applyBorder="1" applyAlignment="1" applyProtection="1">
      <alignment vertical="center" wrapText="1"/>
      <protection locked="0"/>
    </xf>
    <xf numFmtId="3" fontId="13" fillId="6" borderId="380" xfId="0" applyNumberFormat="1" applyFont="1" applyFill="1" applyBorder="1" applyAlignment="1">
      <alignment vertical="center" wrapText="1"/>
    </xf>
    <xf numFmtId="3" fontId="13" fillId="0" borderId="386" xfId="0" applyNumberFormat="1" applyFont="1" applyBorder="1" applyAlignment="1" applyProtection="1">
      <alignment vertical="center"/>
      <protection locked="0"/>
    </xf>
    <xf numFmtId="3" fontId="13" fillId="0" borderId="279" xfId="0" applyNumberFormat="1" applyFont="1" applyBorder="1" applyAlignment="1" applyProtection="1">
      <alignment vertical="center"/>
      <protection locked="0"/>
    </xf>
    <xf numFmtId="3" fontId="18" fillId="6" borderId="387" xfId="0" applyNumberFormat="1" applyFont="1" applyFill="1" applyBorder="1" applyAlignment="1">
      <alignment vertical="center"/>
    </xf>
    <xf numFmtId="3" fontId="18" fillId="6" borderId="388" xfId="0" applyNumberFormat="1" applyFont="1" applyFill="1" applyBorder="1" applyAlignment="1">
      <alignment vertical="center"/>
    </xf>
    <xf numFmtId="3" fontId="18" fillId="6" borderId="389" xfId="0" applyNumberFormat="1" applyFont="1" applyFill="1" applyBorder="1" applyAlignment="1">
      <alignment vertical="center"/>
    </xf>
    <xf numFmtId="44" fontId="3" fillId="3" borderId="390" xfId="0" applyNumberFormat="1" applyFont="1" applyFill="1" applyBorder="1" applyProtection="1">
      <protection locked="0"/>
    </xf>
    <xf numFmtId="0" fontId="3" fillId="3" borderId="391" xfId="0" applyFont="1" applyFill="1" applyBorder="1" applyProtection="1">
      <protection locked="0"/>
    </xf>
    <xf numFmtId="0" fontId="14" fillId="3" borderId="235" xfId="0" applyFont="1" applyFill="1" applyBorder="1"/>
    <xf numFmtId="44" fontId="3" fillId="3" borderId="235" xfId="0" applyNumberFormat="1" applyFont="1" applyFill="1" applyBorder="1" applyProtection="1">
      <protection locked="0"/>
    </xf>
    <xf numFmtId="0" fontId="3" fillId="3" borderId="236" xfId="0" applyFont="1" applyFill="1" applyBorder="1" applyProtection="1">
      <protection locked="0"/>
    </xf>
    <xf numFmtId="0" fontId="3" fillId="3" borderId="392" xfId="0" applyFont="1" applyFill="1" applyBorder="1" applyProtection="1">
      <protection locked="0"/>
    </xf>
    <xf numFmtId="0" fontId="14" fillId="3" borderId="394" xfId="0" applyFont="1" applyFill="1" applyBorder="1"/>
    <xf numFmtId="44" fontId="3" fillId="3" borderId="319" xfId="0" applyNumberFormat="1" applyFont="1" applyFill="1" applyBorder="1" applyProtection="1">
      <protection locked="0"/>
    </xf>
    <xf numFmtId="0" fontId="3" fillId="0" borderId="268" xfId="0" applyFont="1" applyBorder="1" applyAlignment="1" applyProtection="1">
      <alignment vertical="center"/>
      <protection locked="0"/>
    </xf>
    <xf numFmtId="0" fontId="4" fillId="0" borderId="261" xfId="0" applyFont="1" applyBorder="1" applyAlignment="1" applyProtection="1">
      <alignment vertical="center" wrapText="1"/>
      <protection locked="0"/>
    </xf>
    <xf numFmtId="0" fontId="3" fillId="0" borderId="271" xfId="0" applyFont="1" applyBorder="1" applyAlignment="1" applyProtection="1">
      <alignment vertical="center"/>
      <protection locked="0"/>
    </xf>
    <xf numFmtId="0" fontId="4" fillId="0" borderId="264" xfId="0" applyFont="1" applyBorder="1" applyAlignment="1" applyProtection="1">
      <alignment vertical="center" wrapText="1"/>
      <protection locked="0"/>
    </xf>
    <xf numFmtId="0" fontId="3" fillId="0" borderId="264" xfId="0" applyFont="1" applyBorder="1" applyAlignment="1" applyProtection="1">
      <alignment vertical="center"/>
      <protection locked="0"/>
    </xf>
    <xf numFmtId="14" fontId="3" fillId="0" borderId="271" xfId="0" applyNumberFormat="1" applyFont="1" applyBorder="1" applyAlignment="1" applyProtection="1">
      <alignment vertical="center"/>
      <protection locked="0"/>
    </xf>
    <xf numFmtId="0" fontId="3" fillId="0" borderId="264" xfId="0" applyFont="1" applyBorder="1" applyAlignment="1" applyProtection="1">
      <alignment vertical="center" wrapText="1"/>
      <protection locked="0"/>
    </xf>
    <xf numFmtId="9" fontId="21" fillId="16" borderId="395" xfId="0" applyNumberFormat="1" applyFont="1" applyFill="1" applyBorder="1" applyAlignment="1">
      <alignment vertical="center"/>
    </xf>
    <xf numFmtId="42" fontId="21" fillId="6" borderId="368" xfId="0" applyNumberFormat="1" applyFont="1" applyFill="1" applyBorder="1" applyAlignment="1">
      <alignment vertical="center"/>
    </xf>
    <xf numFmtId="42" fontId="21" fillId="0" borderId="396" xfId="0" applyNumberFormat="1" applyFont="1" applyBorder="1" applyAlignment="1" applyProtection="1">
      <alignment vertical="center"/>
      <protection locked="0"/>
    </xf>
    <xf numFmtId="42" fontId="21" fillId="0" borderId="231" xfId="0" applyNumberFormat="1" applyFont="1" applyBorder="1" applyAlignment="1" applyProtection="1">
      <alignment vertical="center"/>
      <protection locked="0"/>
    </xf>
    <xf numFmtId="9" fontId="21" fillId="16" borderId="383" xfId="0" applyNumberFormat="1" applyFont="1" applyFill="1" applyBorder="1" applyAlignment="1">
      <alignment vertical="center"/>
    </xf>
    <xf numFmtId="42" fontId="21" fillId="0" borderId="375" xfId="0" applyNumberFormat="1" applyFont="1" applyBorder="1" applyAlignment="1" applyProtection="1">
      <alignment vertical="center"/>
      <protection locked="0"/>
    </xf>
    <xf numFmtId="42" fontId="21" fillId="0" borderId="236" xfId="0" applyNumberFormat="1" applyFont="1" applyBorder="1" applyAlignment="1" applyProtection="1">
      <alignment vertical="center"/>
      <protection locked="0"/>
    </xf>
    <xf numFmtId="9" fontId="21" fillId="16" borderId="397" xfId="0" applyNumberFormat="1" applyFont="1" applyFill="1" applyBorder="1" applyAlignment="1">
      <alignment vertical="center"/>
    </xf>
    <xf numFmtId="42" fontId="21" fillId="0" borderId="305" xfId="0" applyNumberFormat="1" applyFont="1" applyBorder="1" applyAlignment="1" applyProtection="1">
      <alignment vertical="center" wrapText="1"/>
      <protection locked="0"/>
    </xf>
    <xf numFmtId="42" fontId="21" fillId="0" borderId="398" xfId="0" applyNumberFormat="1" applyFont="1" applyBorder="1" applyAlignment="1" applyProtection="1">
      <alignment vertical="center" wrapText="1"/>
      <protection locked="0"/>
    </xf>
    <xf numFmtId="42" fontId="21" fillId="0" borderId="261" xfId="0" applyNumberFormat="1" applyFont="1" applyBorder="1" applyAlignment="1" applyProtection="1">
      <alignment vertical="center"/>
      <protection locked="0"/>
    </xf>
    <xf numFmtId="42" fontId="21" fillId="6" borderId="238" xfId="0" applyNumberFormat="1" applyFont="1" applyFill="1" applyBorder="1" applyAlignment="1">
      <alignment vertical="center"/>
    </xf>
    <xf numFmtId="42" fontId="21" fillId="0" borderId="264" xfId="0" applyNumberFormat="1" applyFont="1" applyBorder="1" applyAlignment="1" applyProtection="1">
      <alignment vertical="center"/>
      <protection locked="0"/>
    </xf>
    <xf numFmtId="42" fontId="21" fillId="0" borderId="399" xfId="0" applyNumberFormat="1" applyFont="1" applyBorder="1" applyAlignment="1" applyProtection="1">
      <alignment vertical="center" wrapText="1"/>
      <protection locked="0"/>
    </xf>
    <xf numFmtId="42" fontId="21" fillId="11" borderId="267" xfId="0" applyNumberFormat="1" applyFont="1" applyFill="1" applyBorder="1" applyAlignment="1">
      <alignment vertical="center"/>
    </xf>
    <xf numFmtId="42" fontId="21" fillId="0" borderId="259" xfId="0" applyNumberFormat="1" applyFont="1" applyBorder="1" applyAlignment="1" applyProtection="1">
      <alignment vertical="center"/>
      <protection locked="0"/>
    </xf>
    <xf numFmtId="42" fontId="21" fillId="6" borderId="270" xfId="0" applyNumberFormat="1" applyFont="1" applyFill="1" applyBorder="1" applyAlignment="1">
      <alignment vertical="center"/>
    </xf>
    <xf numFmtId="42" fontId="21" fillId="0" borderId="262" xfId="0" applyNumberFormat="1" applyFont="1" applyBorder="1" applyAlignment="1" applyProtection="1">
      <alignment vertical="center"/>
      <protection locked="0"/>
    </xf>
    <xf numFmtId="42" fontId="21" fillId="6" borderId="277" xfId="0" applyNumberFormat="1" applyFont="1" applyFill="1" applyBorder="1" applyAlignment="1">
      <alignment vertical="center"/>
    </xf>
    <xf numFmtId="42" fontId="21" fillId="0" borderId="305" xfId="0" applyNumberFormat="1" applyFont="1" applyBorder="1" applyAlignment="1" applyProtection="1">
      <alignment vertical="center"/>
      <protection locked="0"/>
    </xf>
    <xf numFmtId="42" fontId="21" fillId="0" borderId="379" xfId="0" applyNumberFormat="1" applyFont="1" applyBorder="1" applyAlignment="1" applyProtection="1">
      <alignment vertical="center"/>
      <protection locked="0"/>
    </xf>
    <xf numFmtId="42" fontId="21" fillId="11" borderId="233" xfId="0" applyNumberFormat="1" applyFont="1" applyFill="1" applyBorder="1" applyAlignment="1">
      <alignment vertical="center"/>
    </xf>
    <xf numFmtId="42" fontId="21" fillId="6" borderId="306" xfId="0" applyNumberFormat="1" applyFont="1" applyFill="1" applyBorder="1" applyAlignment="1">
      <alignment vertical="center"/>
    </xf>
    <xf numFmtId="42" fontId="21" fillId="0" borderId="399" xfId="0" applyNumberFormat="1" applyFont="1" applyBorder="1" applyAlignment="1" applyProtection="1">
      <alignment vertical="center"/>
      <protection locked="0"/>
    </xf>
    <xf numFmtId="42" fontId="21" fillId="0" borderId="375" xfId="0" applyNumberFormat="1" applyFont="1" applyBorder="1" applyAlignment="1" applyProtection="1">
      <alignment vertical="center" wrapText="1"/>
      <protection locked="0"/>
    </xf>
    <xf numFmtId="42" fontId="21" fillId="0" borderId="262" xfId="0" applyNumberFormat="1" applyFont="1" applyBorder="1" applyAlignment="1" applyProtection="1">
      <alignment vertical="center" wrapText="1"/>
      <protection locked="0"/>
    </xf>
    <xf numFmtId="42" fontId="21" fillId="0" borderId="379" xfId="0" applyNumberFormat="1" applyFont="1" applyBorder="1" applyAlignment="1" applyProtection="1">
      <alignment vertical="center" wrapText="1"/>
      <protection locked="0"/>
    </xf>
    <xf numFmtId="42" fontId="21" fillId="0" borderId="264" xfId="0" applyNumberFormat="1" applyFont="1" applyBorder="1" applyAlignment="1" applyProtection="1">
      <alignment vertical="center" wrapText="1"/>
      <protection locked="0"/>
    </xf>
    <xf numFmtId="42" fontId="21" fillId="6" borderId="287" xfId="0" applyNumberFormat="1" applyFont="1" applyFill="1" applyBorder="1" applyAlignment="1">
      <alignment vertical="center"/>
    </xf>
    <xf numFmtId="42" fontId="21" fillId="11" borderId="270" xfId="0" applyNumberFormat="1" applyFont="1" applyFill="1" applyBorder="1" applyAlignment="1">
      <alignment vertical="center"/>
    </xf>
    <xf numFmtId="9" fontId="21" fillId="16" borderId="385" xfId="0" applyNumberFormat="1" applyFont="1" applyFill="1" applyBorder="1" applyAlignment="1">
      <alignment vertical="center"/>
    </xf>
    <xf numFmtId="42" fontId="21" fillId="11" borderId="287" xfId="0" applyNumberFormat="1" applyFont="1" applyFill="1" applyBorder="1" applyAlignment="1">
      <alignment vertical="center"/>
    </xf>
    <xf numFmtId="42" fontId="21" fillId="11" borderId="238" xfId="0" applyNumberFormat="1" applyFont="1" applyFill="1" applyBorder="1" applyAlignment="1">
      <alignment vertical="center"/>
    </xf>
    <xf numFmtId="42" fontId="21" fillId="11" borderId="74" xfId="0" applyNumberFormat="1" applyFont="1" applyFill="1" applyBorder="1" applyAlignment="1">
      <alignment vertical="center"/>
    </xf>
    <xf numFmtId="42" fontId="21" fillId="11" borderId="306" xfId="0" applyNumberFormat="1" applyFont="1" applyFill="1" applyBorder="1" applyAlignment="1">
      <alignment vertical="center"/>
    </xf>
    <xf numFmtId="42" fontId="14" fillId="0" borderId="401" xfId="0" applyNumberFormat="1" applyFont="1" applyBorder="1" applyAlignment="1" applyProtection="1">
      <alignment vertical="center"/>
      <protection locked="0"/>
    </xf>
    <xf numFmtId="42" fontId="14" fillId="6" borderId="235" xfId="0" applyNumberFormat="1" applyFont="1" applyFill="1" applyBorder="1" applyAlignment="1">
      <alignment vertical="center"/>
    </xf>
    <xf numFmtId="42" fontId="14" fillId="0" borderId="375" xfId="0" applyNumberFormat="1" applyFont="1" applyBorder="1" applyAlignment="1" applyProtection="1">
      <alignment vertical="center"/>
      <protection locked="0"/>
    </xf>
    <xf numFmtId="42" fontId="14" fillId="6" borderId="394" xfId="0" applyNumberFormat="1" applyFont="1" applyFill="1" applyBorder="1" applyAlignment="1">
      <alignment vertical="center"/>
    </xf>
    <xf numFmtId="42" fontId="14" fillId="0" borderId="305" xfId="0" applyNumberFormat="1" applyFont="1" applyBorder="1" applyAlignment="1" applyProtection="1">
      <alignment vertical="center" wrapText="1"/>
      <protection locked="0"/>
    </xf>
    <xf numFmtId="42" fontId="14" fillId="6" borderId="230" xfId="0" applyNumberFormat="1" applyFont="1" applyFill="1" applyBorder="1" applyAlignment="1">
      <alignment vertical="center"/>
    </xf>
    <xf numFmtId="42" fontId="14" fillId="0" borderId="396" xfId="0" applyNumberFormat="1" applyFont="1" applyBorder="1" applyAlignment="1" applyProtection="1">
      <alignment vertical="center"/>
      <protection locked="0"/>
    </xf>
    <xf numFmtId="42" fontId="14" fillId="0" borderId="331" xfId="0" applyNumberFormat="1" applyFont="1" applyBorder="1" applyAlignment="1" applyProtection="1">
      <alignment vertical="center"/>
      <protection locked="0"/>
    </xf>
    <xf numFmtId="42" fontId="14" fillId="0" borderId="264" xfId="0" applyNumberFormat="1" applyFont="1" applyBorder="1" applyAlignment="1" applyProtection="1">
      <alignment vertical="center"/>
      <protection locked="0"/>
    </xf>
    <xf numFmtId="42" fontId="14" fillId="0" borderId="402" xfId="0" applyNumberFormat="1" applyFont="1" applyBorder="1" applyAlignment="1" applyProtection="1">
      <alignment vertical="center"/>
      <protection locked="0"/>
    </xf>
    <xf numFmtId="42" fontId="14" fillId="0" borderId="300" xfId="0" applyNumberFormat="1" applyFont="1" applyBorder="1" applyAlignment="1" applyProtection="1">
      <alignment vertical="center"/>
      <protection locked="0"/>
    </xf>
    <xf numFmtId="42" fontId="14" fillId="0" borderId="298" xfId="0" applyNumberFormat="1" applyFont="1" applyBorder="1" applyAlignment="1" applyProtection="1">
      <alignment vertical="center"/>
      <protection locked="0"/>
    </xf>
    <xf numFmtId="42" fontId="14" fillId="0" borderId="305" xfId="0" applyNumberFormat="1" applyFont="1" applyBorder="1" applyAlignment="1" applyProtection="1">
      <alignment vertical="center"/>
      <protection locked="0"/>
    </xf>
    <xf numFmtId="42" fontId="14" fillId="0" borderId="399" xfId="0" applyNumberFormat="1" applyFont="1" applyBorder="1" applyAlignment="1" applyProtection="1">
      <alignment vertical="center" wrapText="1"/>
      <protection locked="0"/>
    </xf>
    <xf numFmtId="42" fontId="14" fillId="0" borderId="264" xfId="0" applyNumberFormat="1" applyFont="1" applyBorder="1" applyAlignment="1" applyProtection="1">
      <alignment vertical="center" wrapText="1"/>
      <protection locked="0"/>
    </xf>
    <xf numFmtId="42" fontId="14" fillId="0" borderId="261" xfId="0" applyNumberFormat="1" applyFont="1" applyBorder="1" applyAlignment="1" applyProtection="1">
      <alignment vertical="center"/>
      <protection locked="0"/>
    </xf>
    <xf numFmtId="42" fontId="14" fillId="6" borderId="383" xfId="0" applyNumberFormat="1" applyFont="1" applyFill="1" applyBorder="1" applyAlignment="1">
      <alignment vertical="center"/>
    </xf>
    <xf numFmtId="42" fontId="14" fillId="6" borderId="385" xfId="0" applyNumberFormat="1" applyFont="1" applyFill="1" applyBorder="1" applyAlignment="1">
      <alignment vertical="center"/>
    </xf>
    <xf numFmtId="42" fontId="14" fillId="6" borderId="395" xfId="0" applyNumberFormat="1" applyFont="1" applyFill="1" applyBorder="1" applyAlignment="1">
      <alignment vertical="center"/>
    </xf>
    <xf numFmtId="42" fontId="50" fillId="17" borderId="298" xfId="0" applyNumberFormat="1" applyFont="1" applyFill="1" applyBorder="1"/>
    <xf numFmtId="42" fontId="50" fillId="0" borderId="377" xfId="0" applyNumberFormat="1" applyFont="1" applyBorder="1" applyProtection="1">
      <protection locked="0"/>
    </xf>
    <xf numFmtId="42" fontId="50" fillId="0" borderId="264" xfId="0" applyNumberFormat="1" applyFont="1" applyBorder="1" applyProtection="1">
      <protection locked="0"/>
    </xf>
    <xf numFmtId="42" fontId="50" fillId="0" borderId="403" xfId="0" applyNumberFormat="1" applyFont="1" applyBorder="1" applyProtection="1">
      <protection locked="0"/>
    </xf>
    <xf numFmtId="42" fontId="50" fillId="0" borderId="399" xfId="0" applyNumberFormat="1" applyFont="1" applyBorder="1" applyProtection="1">
      <protection locked="0"/>
    </xf>
    <xf numFmtId="42" fontId="50" fillId="6" borderId="351" xfId="0" applyNumberFormat="1" applyFont="1" applyFill="1" applyBorder="1"/>
    <xf numFmtId="42" fontId="50" fillId="6" borderId="261" xfId="0" applyNumberFormat="1" applyFont="1" applyFill="1" applyBorder="1"/>
    <xf numFmtId="9" fontId="50" fillId="6" borderId="377" xfId="0" applyNumberFormat="1" applyFont="1" applyFill="1" applyBorder="1"/>
    <xf numFmtId="9" fontId="50" fillId="6" borderId="264" xfId="0" applyNumberFormat="1" applyFont="1" applyFill="1" applyBorder="1"/>
    <xf numFmtId="42" fontId="50" fillId="6" borderId="246" xfId="0" applyNumberFormat="1" applyFont="1" applyFill="1" applyBorder="1"/>
    <xf numFmtId="42" fontId="50" fillId="6" borderId="404" xfId="0" applyNumberFormat="1" applyFont="1" applyFill="1" applyBorder="1"/>
    <xf numFmtId="0" fontId="14" fillId="0" borderId="351" xfId="0" applyFont="1" applyBorder="1" applyProtection="1">
      <protection locked="0"/>
    </xf>
    <xf numFmtId="0" fontId="14" fillId="0" borderId="269" xfId="0" applyFont="1" applyBorder="1" applyProtection="1">
      <protection locked="0"/>
    </xf>
    <xf numFmtId="0" fontId="14" fillId="0" borderId="377" xfId="0" applyFont="1" applyBorder="1" applyProtection="1">
      <protection locked="0"/>
    </xf>
    <xf numFmtId="0" fontId="14" fillId="0" borderId="272" xfId="0" applyFont="1" applyBorder="1" applyProtection="1">
      <protection locked="0"/>
    </xf>
    <xf numFmtId="0" fontId="14" fillId="0" borderId="403" xfId="0" applyFont="1" applyBorder="1" applyProtection="1">
      <protection locked="0"/>
    </xf>
    <xf numFmtId="0" fontId="14" fillId="0" borderId="405" xfId="0" applyFont="1" applyBorder="1" applyProtection="1">
      <protection locked="0"/>
    </xf>
    <xf numFmtId="0" fontId="14" fillId="0" borderId="286" xfId="0" applyFont="1" applyBorder="1" applyProtection="1">
      <protection locked="0"/>
    </xf>
    <xf numFmtId="0" fontId="14" fillId="0" borderId="406" xfId="0" applyFont="1" applyBorder="1" applyProtection="1">
      <protection locked="0"/>
    </xf>
    <xf numFmtId="0" fontId="14" fillId="0" borderId="296" xfId="0" applyFont="1" applyBorder="1" applyProtection="1">
      <protection locked="0"/>
    </xf>
    <xf numFmtId="42" fontId="14" fillId="0" borderId="272" xfId="0" applyNumberFormat="1" applyFont="1" applyBorder="1" applyAlignment="1" applyProtection="1">
      <alignment vertical="center"/>
      <protection locked="0"/>
    </xf>
    <xf numFmtId="0" fontId="14" fillId="0" borderId="246" xfId="0" applyFont="1" applyBorder="1" applyProtection="1">
      <protection locked="0"/>
    </xf>
    <xf numFmtId="0" fontId="14" fillId="0" borderId="243" xfId="0" applyFont="1" applyBorder="1" applyProtection="1">
      <protection locked="0"/>
    </xf>
    <xf numFmtId="0" fontId="14" fillId="0" borderId="360" xfId="0" applyFont="1" applyBorder="1" applyProtection="1">
      <protection locked="0"/>
    </xf>
    <xf numFmtId="0" fontId="14" fillId="5" borderId="267" xfId="0" applyFont="1" applyFill="1" applyBorder="1" applyAlignment="1" applyProtection="1">
      <alignment horizontal="center" wrapText="1"/>
      <protection locked="0"/>
    </xf>
    <xf numFmtId="0" fontId="14" fillId="5" borderId="412" xfId="0" applyFont="1" applyFill="1" applyBorder="1" applyAlignment="1" applyProtection="1">
      <alignment horizontal="center" wrapText="1"/>
      <protection locked="0"/>
    </xf>
    <xf numFmtId="0" fontId="14" fillId="0" borderId="365" xfId="0" applyFont="1" applyBorder="1" applyAlignment="1" applyProtection="1">
      <alignment horizontal="left" wrapText="1"/>
      <protection locked="0"/>
    </xf>
    <xf numFmtId="49" fontId="14" fillId="0" borderId="365" xfId="0" applyNumberFormat="1" applyFont="1" applyBorder="1" applyAlignment="1" applyProtection="1">
      <alignment horizontal="center" wrapText="1"/>
      <protection locked="0"/>
    </xf>
    <xf numFmtId="49" fontId="14" fillId="0" borderId="331" xfId="0" applyNumberFormat="1" applyFont="1" applyBorder="1" applyAlignment="1" applyProtection="1">
      <alignment horizontal="center" wrapText="1"/>
      <protection locked="0"/>
    </xf>
    <xf numFmtId="0" fontId="14" fillId="5" borderId="270" xfId="0" applyFont="1" applyFill="1" applyBorder="1" applyAlignment="1" applyProtection="1">
      <alignment horizontal="center" wrapText="1"/>
      <protection locked="0"/>
    </xf>
    <xf numFmtId="0" fontId="14" fillId="5" borderId="413" xfId="0" applyFont="1" applyFill="1" applyBorder="1" applyAlignment="1" applyProtection="1">
      <alignment horizontal="center" wrapText="1"/>
      <protection locked="0"/>
    </xf>
    <xf numFmtId="0" fontId="14" fillId="0" borderId="312" xfId="0" applyFont="1" applyBorder="1" applyAlignment="1" applyProtection="1">
      <alignment horizontal="center" wrapText="1"/>
      <protection locked="0"/>
    </xf>
    <xf numFmtId="0" fontId="14" fillId="0" borderId="312" xfId="0" applyFont="1" applyBorder="1" applyAlignment="1" applyProtection="1">
      <alignment horizontal="left" wrapText="1"/>
      <protection locked="0"/>
    </xf>
    <xf numFmtId="49" fontId="14" fillId="0" borderId="312" xfId="0" applyNumberFormat="1" applyFont="1" applyBorder="1" applyAlignment="1" applyProtection="1">
      <alignment horizontal="center" wrapText="1"/>
      <protection locked="0"/>
    </xf>
    <xf numFmtId="49" fontId="14" fillId="0" borderId="313" xfId="0" applyNumberFormat="1" applyFont="1" applyBorder="1" applyAlignment="1" applyProtection="1">
      <alignment horizontal="center" wrapText="1"/>
      <protection locked="0"/>
    </xf>
    <xf numFmtId="49" fontId="14" fillId="0" borderId="343" xfId="0" applyNumberFormat="1" applyFont="1" applyBorder="1" applyAlignment="1" applyProtection="1">
      <alignment horizontal="center" wrapText="1"/>
      <protection locked="0"/>
    </xf>
    <xf numFmtId="0" fontId="14" fillId="0" borderId="365" xfId="0" applyFont="1" applyBorder="1" applyAlignment="1" applyProtection="1">
      <alignment wrapText="1"/>
      <protection locked="0"/>
    </xf>
    <xf numFmtId="0" fontId="14" fillId="0" borderId="312" xfId="0" applyFont="1" applyBorder="1" applyAlignment="1" applyProtection="1">
      <alignment wrapText="1"/>
      <protection locked="0"/>
    </xf>
    <xf numFmtId="0" fontId="14" fillId="5" borderId="230" xfId="0" applyFont="1" applyFill="1" applyBorder="1" applyAlignment="1" applyProtection="1">
      <alignment wrapText="1"/>
      <protection locked="0"/>
    </xf>
    <xf numFmtId="0" fontId="14" fillId="5" borderId="235" xfId="0" applyFont="1" applyFill="1" applyBorder="1" applyAlignment="1" applyProtection="1">
      <alignment wrapText="1"/>
      <protection locked="0"/>
    </xf>
    <xf numFmtId="0" fontId="14" fillId="5" borderId="230" xfId="0" applyFont="1" applyFill="1" applyBorder="1" applyAlignment="1" applyProtection="1">
      <alignment horizontal="left"/>
      <protection locked="0"/>
    </xf>
    <xf numFmtId="0" fontId="14" fillId="5" borderId="235" xfId="0" applyFont="1" applyFill="1" applyBorder="1" applyAlignment="1" applyProtection="1">
      <alignment horizontal="left"/>
      <protection locked="0"/>
    </xf>
    <xf numFmtId="0" fontId="40" fillId="15" borderId="223" xfId="0" applyFont="1" applyFill="1" applyBorder="1" applyAlignment="1">
      <alignment horizontal="center" vertical="center" wrapText="1"/>
    </xf>
    <xf numFmtId="0" fontId="0" fillId="0" borderId="365" xfId="0" applyBorder="1" applyProtection="1">
      <protection locked="0"/>
    </xf>
    <xf numFmtId="0" fontId="0" fillId="0" borderId="312" xfId="0" applyBorder="1" applyProtection="1">
      <protection locked="0"/>
    </xf>
    <xf numFmtId="0" fontId="14" fillId="0" borderId="267" xfId="0" applyFont="1" applyBorder="1" applyAlignment="1" applyProtection="1">
      <alignment horizontal="center" wrapText="1"/>
      <protection locked="0"/>
    </xf>
    <xf numFmtId="0" fontId="14" fillId="0" borderId="268" xfId="0" applyFont="1" applyBorder="1" applyAlignment="1" applyProtection="1">
      <alignment horizontal="center" wrapText="1"/>
      <protection locked="0"/>
    </xf>
    <xf numFmtId="0" fontId="14" fillId="0" borderId="270" xfId="0" applyFont="1" applyBorder="1" applyProtection="1">
      <protection locked="0"/>
    </xf>
    <xf numFmtId="0" fontId="14" fillId="0" borderId="271" xfId="0" applyFont="1" applyBorder="1" applyAlignment="1" applyProtection="1">
      <alignment horizontal="center" wrapText="1"/>
      <protection locked="0"/>
    </xf>
    <xf numFmtId="0" fontId="14" fillId="0" borderId="415" xfId="0" applyFont="1" applyBorder="1" applyAlignment="1" applyProtection="1">
      <alignment horizontal="center" wrapText="1"/>
      <protection locked="0"/>
    </xf>
    <xf numFmtId="49" fontId="14" fillId="0" borderId="330" xfId="0" applyNumberFormat="1" applyFont="1" applyBorder="1" applyAlignment="1" applyProtection="1">
      <alignment horizontal="center" wrapText="1"/>
      <protection locked="0"/>
    </xf>
    <xf numFmtId="0" fontId="14" fillId="0" borderId="416" xfId="0" applyFont="1" applyBorder="1" applyAlignment="1" applyProtection="1">
      <alignment horizontal="center" wrapText="1"/>
      <protection locked="0"/>
    </xf>
    <xf numFmtId="49" fontId="14" fillId="0" borderId="335" xfId="0" applyNumberFormat="1" applyFont="1" applyBorder="1" applyAlignment="1" applyProtection="1">
      <alignment horizontal="center" wrapText="1"/>
      <protection locked="0"/>
    </xf>
    <xf numFmtId="0" fontId="14" fillId="0" borderId="417" xfId="0" applyFont="1" applyBorder="1" applyAlignment="1" applyProtection="1">
      <alignment horizontal="center" wrapText="1"/>
      <protection locked="0"/>
    </xf>
    <xf numFmtId="49" fontId="14" fillId="0" borderId="342" xfId="0" applyNumberFormat="1" applyFont="1" applyBorder="1" applyAlignment="1" applyProtection="1">
      <alignment horizontal="center" wrapText="1"/>
      <protection locked="0"/>
    </xf>
    <xf numFmtId="49" fontId="14" fillId="0" borderId="330" xfId="0" applyNumberFormat="1" applyFont="1" applyBorder="1" applyAlignment="1" applyProtection="1">
      <alignment horizontal="left" wrapText="1"/>
      <protection locked="0"/>
    </xf>
    <xf numFmtId="49" fontId="14" fillId="0" borderId="335" xfId="0" applyNumberFormat="1" applyFont="1" applyBorder="1" applyAlignment="1" applyProtection="1">
      <alignment horizontal="left" wrapText="1"/>
      <protection locked="0"/>
    </xf>
    <xf numFmtId="49" fontId="14" fillId="0" borderId="342" xfId="0" applyNumberFormat="1" applyFont="1" applyBorder="1" applyAlignment="1" applyProtection="1">
      <alignment horizontal="left" wrapText="1"/>
      <protection locked="0"/>
    </xf>
    <xf numFmtId="49" fontId="14" fillId="0" borderId="365" xfId="0" applyNumberFormat="1" applyFont="1" applyBorder="1" applyAlignment="1" applyProtection="1">
      <alignment horizontal="left" wrapText="1"/>
      <protection locked="0"/>
    </xf>
    <xf numFmtId="49" fontId="14" fillId="0" borderId="312" xfId="0" applyNumberFormat="1" applyFont="1" applyBorder="1" applyAlignment="1" applyProtection="1">
      <alignment horizontal="left" wrapText="1"/>
      <protection locked="0"/>
    </xf>
    <xf numFmtId="49" fontId="14" fillId="0" borderId="231" xfId="0" applyNumberFormat="1" applyFont="1" applyBorder="1" applyAlignment="1" applyProtection="1">
      <alignment horizontal="center" wrapText="1"/>
      <protection locked="0"/>
    </xf>
    <xf numFmtId="49" fontId="14" fillId="0" borderId="236" xfId="0" applyNumberFormat="1" applyFont="1" applyBorder="1" applyAlignment="1" applyProtection="1">
      <alignment horizontal="center" wrapText="1"/>
      <protection locked="0"/>
    </xf>
    <xf numFmtId="0" fontId="0" fillId="0" borderId="19" xfId="0" applyBorder="1"/>
    <xf numFmtId="0" fontId="14" fillId="5" borderId="267" xfId="0" applyFont="1" applyFill="1" applyBorder="1" applyAlignment="1" applyProtection="1">
      <alignment horizontal="left" wrapText="1"/>
      <protection locked="0"/>
    </xf>
    <xf numFmtId="0" fontId="14" fillId="5" borderId="412" xfId="0" applyFont="1" applyFill="1" applyBorder="1" applyAlignment="1" applyProtection="1">
      <alignment horizontal="left" wrapText="1"/>
      <protection locked="0"/>
    </xf>
    <xf numFmtId="0" fontId="14" fillId="5" borderId="270" xfId="0" applyFont="1" applyFill="1" applyBorder="1" applyAlignment="1" applyProtection="1">
      <alignment horizontal="left" wrapText="1"/>
      <protection locked="0"/>
    </xf>
    <xf numFmtId="0" fontId="14" fillId="5" borderId="413" xfId="0" applyFont="1" applyFill="1" applyBorder="1" applyAlignment="1" applyProtection="1">
      <alignment horizontal="left" wrapText="1"/>
      <protection locked="0"/>
    </xf>
    <xf numFmtId="0" fontId="14" fillId="5" borderId="240" xfId="0" applyFont="1" applyFill="1" applyBorder="1" applyAlignment="1" applyProtection="1">
      <alignment horizontal="left"/>
      <protection locked="0"/>
    </xf>
    <xf numFmtId="0" fontId="14" fillId="5" borderId="277" xfId="0" applyFont="1" applyFill="1" applyBorder="1" applyAlignment="1" applyProtection="1">
      <alignment horizontal="center" wrapText="1"/>
      <protection locked="0"/>
    </xf>
    <xf numFmtId="0" fontId="14" fillId="5" borderId="418" xfId="0" applyFont="1" applyFill="1" applyBorder="1" applyAlignment="1" applyProtection="1">
      <alignment horizontal="center" wrapText="1"/>
      <protection locked="0"/>
    </xf>
    <xf numFmtId="0" fontId="14" fillId="0" borderId="419" xfId="0" applyFont="1" applyBorder="1" applyAlignment="1" applyProtection="1">
      <alignment wrapText="1"/>
      <protection locked="0"/>
    </xf>
    <xf numFmtId="0" fontId="14" fillId="0" borderId="419" xfId="0" applyFont="1" applyBorder="1" applyAlignment="1" applyProtection="1">
      <alignment horizontal="left" wrapText="1"/>
      <protection locked="0"/>
    </xf>
    <xf numFmtId="49" fontId="14" fillId="0" borderId="419" xfId="0" applyNumberFormat="1" applyFont="1" applyBorder="1" applyAlignment="1" applyProtection="1">
      <alignment horizontal="center" wrapText="1"/>
      <protection locked="0"/>
    </xf>
    <xf numFmtId="49" fontId="14" fillId="0" borderId="419" xfId="0" applyNumberFormat="1" applyFont="1" applyBorder="1" applyAlignment="1" applyProtection="1">
      <alignment horizontal="left" wrapText="1"/>
      <protection locked="0"/>
    </xf>
    <xf numFmtId="49" fontId="14" fillId="0" borderId="241" xfId="0" applyNumberFormat="1" applyFont="1" applyBorder="1" applyAlignment="1" applyProtection="1">
      <alignment horizontal="center" wrapText="1"/>
      <protection locked="0"/>
    </xf>
    <xf numFmtId="49" fontId="14" fillId="0" borderId="366" xfId="0" applyNumberFormat="1" applyFont="1" applyBorder="1" applyAlignment="1" applyProtection="1">
      <alignment horizontal="center" wrapText="1"/>
      <protection locked="0"/>
    </xf>
    <xf numFmtId="0" fontId="14" fillId="5" borderId="240" xfId="0" applyFont="1" applyFill="1" applyBorder="1" applyAlignment="1" applyProtection="1">
      <alignment wrapText="1"/>
      <protection locked="0"/>
    </xf>
    <xf numFmtId="0" fontId="14" fillId="5" borderId="277" xfId="0" applyFont="1" applyFill="1" applyBorder="1" applyAlignment="1" applyProtection="1">
      <alignment horizontal="left" wrapText="1"/>
      <protection locked="0"/>
    </xf>
    <xf numFmtId="0" fontId="14" fillId="5" borderId="418" xfId="0" applyFont="1" applyFill="1" applyBorder="1" applyAlignment="1" applyProtection="1">
      <alignment horizontal="left" wrapText="1"/>
      <protection locked="0"/>
    </xf>
    <xf numFmtId="0" fontId="14" fillId="0" borderId="419" xfId="0" applyFont="1" applyBorder="1" applyAlignment="1" applyProtection="1">
      <alignment horizontal="center" wrapText="1"/>
      <protection locked="0"/>
    </xf>
    <xf numFmtId="0" fontId="14" fillId="0" borderId="240" xfId="0" applyFont="1" applyBorder="1" applyProtection="1">
      <protection locked="0"/>
    </xf>
    <xf numFmtId="0" fontId="14" fillId="0" borderId="277" xfId="0" applyFont="1" applyBorder="1" applyProtection="1">
      <protection locked="0"/>
    </xf>
    <xf numFmtId="0" fontId="14" fillId="0" borderId="278" xfId="0" applyFont="1" applyBorder="1" applyAlignment="1" applyProtection="1">
      <alignment horizontal="center" wrapText="1"/>
      <protection locked="0"/>
    </xf>
    <xf numFmtId="0" fontId="3" fillId="0" borderId="271" xfId="0" applyFont="1" applyBorder="1" applyAlignment="1" applyProtection="1">
      <alignment vertical="center" wrapText="1"/>
      <protection locked="0"/>
    </xf>
    <xf numFmtId="0" fontId="66" fillId="0" borderId="76" xfId="0" applyFont="1" applyBorder="1" applyAlignment="1">
      <alignment vertical="center"/>
    </xf>
    <xf numFmtId="0" fontId="14" fillId="0" borderId="412" xfId="0" applyFont="1" applyBorder="1" applyAlignment="1" applyProtection="1">
      <alignment wrapText="1"/>
      <protection locked="0"/>
    </xf>
    <xf numFmtId="0" fontId="14" fillId="0" borderId="413" xfId="0" applyFont="1" applyBorder="1" applyProtection="1">
      <protection locked="0"/>
    </xf>
    <xf numFmtId="166" fontId="47" fillId="0" borderId="0" xfId="0" applyNumberFormat="1" applyFont="1" applyAlignment="1">
      <alignment horizontal="center"/>
    </xf>
    <xf numFmtId="166" fontId="13" fillId="0" borderId="0" xfId="0" applyNumberFormat="1" applyFont="1" applyAlignment="1">
      <alignment horizontal="right"/>
    </xf>
    <xf numFmtId="9" fontId="14" fillId="0" borderId="419" xfId="0" applyNumberFormat="1" applyFont="1" applyBorder="1" applyAlignment="1" applyProtection="1">
      <alignment horizontal="right" wrapText="1"/>
      <protection locked="0"/>
    </xf>
    <xf numFmtId="0" fontId="14" fillId="0" borderId="418" xfId="0" applyFont="1" applyBorder="1" applyProtection="1">
      <protection locked="0"/>
    </xf>
    <xf numFmtId="9" fontId="18" fillId="15" borderId="106" xfId="0" applyNumberFormat="1" applyFont="1" applyFill="1" applyBorder="1" applyAlignment="1">
      <alignment horizontal="center" vertical="center" wrapText="1"/>
    </xf>
    <xf numFmtId="9" fontId="40" fillId="15" borderId="106" xfId="0" applyNumberFormat="1" applyFont="1" applyFill="1" applyBorder="1" applyAlignment="1">
      <alignment horizontal="center" vertical="center" wrapText="1"/>
    </xf>
    <xf numFmtId="3" fontId="13" fillId="6" borderId="230" xfId="0" applyNumberFormat="1" applyFont="1" applyFill="1" applyBorder="1" applyAlignment="1">
      <alignment vertical="center"/>
    </xf>
    <xf numFmtId="3" fontId="13" fillId="6" borderId="235" xfId="0" applyNumberFormat="1" applyFont="1" applyFill="1" applyBorder="1" applyAlignment="1">
      <alignment vertical="center"/>
    </xf>
    <xf numFmtId="3" fontId="13" fillId="6" borderId="240" xfId="0" applyNumberFormat="1" applyFont="1" applyFill="1" applyBorder="1" applyAlignment="1">
      <alignment vertical="center"/>
    </xf>
    <xf numFmtId="0" fontId="38" fillId="0" borderId="235" xfId="0" applyFont="1" applyBorder="1" applyAlignment="1" applyProtection="1">
      <alignment vertical="center" wrapText="1"/>
      <protection locked="0"/>
    </xf>
    <xf numFmtId="0" fontId="38" fillId="0" borderId="240" xfId="0" applyFont="1" applyBorder="1" applyAlignment="1" applyProtection="1">
      <alignment vertical="center" wrapText="1"/>
      <protection locked="0"/>
    </xf>
    <xf numFmtId="0" fontId="40" fillId="15" borderId="12" xfId="0" applyFont="1" applyFill="1" applyBorder="1" applyAlignment="1">
      <alignment vertical="center"/>
    </xf>
    <xf numFmtId="6" fontId="14" fillId="24" borderId="216" xfId="0" applyNumberFormat="1" applyFont="1" applyFill="1" applyBorder="1"/>
    <xf numFmtId="0" fontId="40" fillId="6" borderId="143" xfId="0" applyFont="1" applyFill="1" applyBorder="1" applyAlignment="1">
      <alignment horizontal="center" vertical="center" wrapText="1"/>
    </xf>
    <xf numFmtId="0" fontId="40" fillId="6" borderId="223" xfId="0" applyFont="1" applyFill="1" applyBorder="1" applyAlignment="1">
      <alignment horizontal="center" vertical="center" wrapText="1"/>
    </xf>
    <xf numFmtId="0" fontId="40" fillId="6" borderId="224" xfId="0" applyFont="1" applyFill="1" applyBorder="1" applyAlignment="1">
      <alignment horizontal="center" vertical="center" wrapText="1"/>
    </xf>
    <xf numFmtId="0" fontId="14" fillId="0" borderId="264" xfId="0" applyFont="1" applyBorder="1" applyAlignment="1" applyProtection="1">
      <alignment vertical="center"/>
      <protection locked="0"/>
    </xf>
    <xf numFmtId="0" fontId="18" fillId="15" borderId="143" xfId="0" applyFont="1" applyFill="1" applyBorder="1"/>
    <xf numFmtId="0" fontId="40" fillId="0" borderId="0" xfId="0" applyFont="1" applyAlignment="1">
      <alignment horizontal="right"/>
    </xf>
    <xf numFmtId="0" fontId="0" fillId="0" borderId="0" xfId="0" applyAlignment="1">
      <alignment horizontal="right"/>
    </xf>
    <xf numFmtId="42" fontId="0" fillId="6" borderId="141" xfId="0" applyNumberFormat="1" applyFill="1" applyBorder="1" applyAlignment="1">
      <alignment wrapText="1"/>
    </xf>
    <xf numFmtId="0" fontId="16" fillId="15" borderId="142" xfId="0" applyFont="1" applyFill="1" applyBorder="1" applyAlignment="1">
      <alignment horizontal="center"/>
    </xf>
    <xf numFmtId="0" fontId="3" fillId="3" borderId="118" xfId="0" applyFont="1" applyFill="1" applyBorder="1"/>
    <xf numFmtId="0" fontId="3" fillId="24" borderId="79" xfId="0" applyFont="1" applyFill="1" applyBorder="1" applyAlignment="1" applyProtection="1">
      <alignment vertical="center"/>
      <protection locked="0"/>
    </xf>
    <xf numFmtId="0" fontId="3" fillId="24" borderId="47" xfId="0" applyFont="1" applyFill="1" applyBorder="1" applyAlignment="1" applyProtection="1">
      <alignment vertical="center" wrapText="1"/>
      <protection locked="0"/>
    </xf>
    <xf numFmtId="0" fontId="0" fillId="0" borderId="76" xfId="0" quotePrefix="1" applyBorder="1"/>
    <xf numFmtId="0" fontId="3" fillId="0" borderId="235" xfId="0" applyFont="1" applyBorder="1" applyAlignment="1" applyProtection="1">
      <alignment vertical="center" wrapText="1"/>
      <protection locked="0"/>
    </xf>
    <xf numFmtId="0" fontId="3" fillId="24" borderId="59" xfId="0" applyFont="1" applyFill="1" applyBorder="1" applyAlignment="1" applyProtection="1">
      <alignment vertical="center" wrapText="1"/>
      <protection locked="0"/>
    </xf>
    <xf numFmtId="0" fontId="5" fillId="15" borderId="153" xfId="0" applyFont="1" applyFill="1" applyBorder="1" applyAlignment="1">
      <alignment vertical="center" wrapText="1"/>
    </xf>
    <xf numFmtId="0" fontId="3" fillId="0" borderId="230" xfId="0" applyFont="1" applyBorder="1" applyAlignment="1" applyProtection="1">
      <alignment vertical="center" wrapText="1"/>
      <protection locked="0"/>
    </xf>
    <xf numFmtId="0" fontId="3" fillId="0" borderId="235" xfId="0" applyFont="1" applyBorder="1" applyAlignment="1" applyProtection="1">
      <alignment vertical="center"/>
      <protection locked="0"/>
    </xf>
    <xf numFmtId="0" fontId="47" fillId="0" borderId="0" xfId="0" applyFont="1" applyAlignment="1" applyProtection="1">
      <alignment vertical="top" wrapText="1"/>
      <protection locked="0"/>
    </xf>
    <xf numFmtId="9" fontId="7" fillId="0" borderId="204" xfId="0" applyNumberFormat="1" applyFont="1" applyBorder="1" applyAlignment="1" applyProtection="1">
      <alignment vertical="center"/>
      <protection locked="0"/>
    </xf>
    <xf numFmtId="1" fontId="7" fillId="0" borderId="429" xfId="0" applyNumberFormat="1" applyFont="1" applyBorder="1" applyProtection="1">
      <protection locked="0"/>
    </xf>
    <xf numFmtId="9" fontId="7" fillId="0" borderId="240" xfId="0" applyNumberFormat="1" applyFont="1" applyBorder="1" applyAlignment="1" applyProtection="1">
      <alignment vertical="center"/>
      <protection locked="0"/>
    </xf>
    <xf numFmtId="1" fontId="7" fillId="0" borderId="279" xfId="0" applyNumberFormat="1" applyFont="1" applyBorder="1" applyProtection="1">
      <protection locked="0"/>
    </xf>
    <xf numFmtId="42" fontId="7" fillId="0" borderId="279" xfId="0" applyNumberFormat="1" applyFont="1" applyBorder="1" applyProtection="1">
      <protection locked="0"/>
    </xf>
    <xf numFmtId="9" fontId="7" fillId="0" borderId="235" xfId="0" applyNumberFormat="1" applyFont="1" applyBorder="1" applyAlignment="1" applyProtection="1">
      <alignment vertical="center"/>
      <protection locked="0"/>
    </xf>
    <xf numFmtId="0" fontId="38" fillId="0" borderId="230" xfId="0" applyFont="1" applyBorder="1" applyAlignment="1" applyProtection="1">
      <alignment vertical="center" wrapText="1"/>
      <protection locked="0"/>
    </xf>
    <xf numFmtId="6" fontId="18" fillId="15" borderId="396" xfId="0" applyNumberFormat="1" applyFont="1" applyFill="1" applyBorder="1" applyAlignment="1">
      <alignment horizontal="center" wrapText="1"/>
    </xf>
    <xf numFmtId="0" fontId="38" fillId="0" borderId="431" xfId="0" applyFont="1" applyBorder="1" applyAlignment="1" applyProtection="1">
      <alignment vertical="center" wrapText="1"/>
      <protection locked="0"/>
    </xf>
    <xf numFmtId="0" fontId="38" fillId="0" borderId="433" xfId="0" applyFont="1" applyBorder="1" applyAlignment="1" applyProtection="1">
      <alignment vertical="center" wrapText="1"/>
      <protection locked="0"/>
    </xf>
    <xf numFmtId="0" fontId="38" fillId="0" borderId="435" xfId="0" applyFont="1" applyBorder="1" applyAlignment="1" applyProtection="1">
      <alignment vertical="center" wrapText="1"/>
      <protection locked="0"/>
    </xf>
    <xf numFmtId="43" fontId="38" fillId="6" borderId="311" xfId="0" applyNumberFormat="1" applyFont="1" applyFill="1" applyBorder="1" applyAlignment="1">
      <alignment horizontal="right" vertical="center"/>
    </xf>
    <xf numFmtId="43" fontId="38" fillId="6" borderId="312" xfId="0" applyNumberFormat="1" applyFont="1" applyFill="1" applyBorder="1" applyAlignment="1">
      <alignment horizontal="right" vertical="center"/>
    </xf>
    <xf numFmtId="43" fontId="38" fillId="6" borderId="313" xfId="0" applyNumberFormat="1" applyFont="1" applyFill="1" applyBorder="1" applyAlignment="1">
      <alignment horizontal="right" vertical="center"/>
    </xf>
    <xf numFmtId="0" fontId="35" fillId="0" borderId="207" xfId="0" applyFont="1" applyBorder="1" applyAlignment="1">
      <alignment horizontal="right" vertical="center"/>
    </xf>
    <xf numFmtId="0" fontId="35" fillId="0" borderId="188" xfId="0" applyFont="1" applyBorder="1" applyAlignment="1">
      <alignment horizontal="left" vertical="center"/>
    </xf>
    <xf numFmtId="0" fontId="38" fillId="0" borderId="0" xfId="0" applyFont="1" applyAlignment="1">
      <alignment horizontal="left"/>
    </xf>
    <xf numFmtId="0" fontId="14" fillId="5" borderId="0" xfId="0" applyFont="1" applyFill="1" applyAlignment="1">
      <alignment vertical="top"/>
    </xf>
    <xf numFmtId="0" fontId="14" fillId="0" borderId="21" xfId="0" applyFont="1" applyBorder="1"/>
    <xf numFmtId="0" fontId="14" fillId="0" borderId="26" xfId="0" applyFont="1" applyBorder="1"/>
    <xf numFmtId="0" fontId="14" fillId="0" borderId="22" xfId="0" applyFont="1" applyBorder="1"/>
    <xf numFmtId="0" fontId="14" fillId="5" borderId="200" xfId="0" applyFont="1" applyFill="1" applyBorder="1" applyAlignment="1" applyProtection="1">
      <alignment horizontal="center" vertical="center"/>
      <protection locked="0"/>
    </xf>
    <xf numFmtId="0" fontId="65" fillId="0" borderId="220" xfId="0" applyFont="1" applyBorder="1" applyAlignment="1">
      <alignment horizontal="center"/>
    </xf>
    <xf numFmtId="0" fontId="66" fillId="0" borderId="4" xfId="0" applyFont="1" applyBorder="1" applyAlignment="1">
      <alignment vertical="center"/>
    </xf>
    <xf numFmtId="42" fontId="14" fillId="0" borderId="396" xfId="0" applyNumberFormat="1" applyFont="1" applyBorder="1" applyProtection="1">
      <protection locked="0"/>
    </xf>
    <xf numFmtId="42" fontId="14" fillId="0" borderId="375" xfId="0" applyNumberFormat="1" applyFont="1" applyBorder="1" applyProtection="1">
      <protection locked="0"/>
    </xf>
    <xf numFmtId="42" fontId="14" fillId="0" borderId="425" xfId="0" applyNumberFormat="1" applyFont="1" applyBorder="1" applyProtection="1">
      <protection locked="0"/>
    </xf>
    <xf numFmtId="42" fontId="14" fillId="0" borderId="423" xfId="0" applyNumberFormat="1" applyFont="1" applyBorder="1" applyProtection="1">
      <protection locked="0"/>
    </xf>
    <xf numFmtId="42" fontId="14" fillId="6" borderId="55" xfId="0" applyNumberFormat="1" applyFont="1" applyFill="1" applyBorder="1"/>
    <xf numFmtId="42" fontId="18" fillId="6" borderId="84" xfId="0" applyNumberFormat="1" applyFont="1" applyFill="1" applyBorder="1"/>
    <xf numFmtId="42" fontId="14" fillId="6" borderId="18" xfId="0" applyNumberFormat="1" applyFont="1" applyFill="1" applyBorder="1"/>
    <xf numFmtId="42" fontId="14" fillId="6" borderId="84" xfId="0" applyNumberFormat="1" applyFont="1" applyFill="1" applyBorder="1"/>
    <xf numFmtId="42" fontId="14" fillId="0" borderId="365" xfId="0" applyNumberFormat="1" applyFont="1" applyBorder="1" applyAlignment="1" applyProtection="1">
      <alignment horizontal="right" wrapText="1"/>
      <protection locked="0"/>
    </xf>
    <xf numFmtId="42" fontId="14" fillId="0" borderId="312" xfId="0" applyNumberFormat="1" applyFont="1" applyBorder="1" applyAlignment="1" applyProtection="1">
      <alignment horizontal="right" wrapText="1"/>
      <protection locked="0"/>
    </xf>
    <xf numFmtId="42" fontId="14" fillId="0" borderId="312" xfId="0" applyNumberFormat="1" applyFont="1" applyBorder="1" applyAlignment="1" applyProtection="1">
      <alignment horizontal="right"/>
      <protection locked="0"/>
    </xf>
    <xf numFmtId="42" fontId="14" fillId="0" borderId="419" xfId="0" applyNumberFormat="1" applyFont="1" applyBorder="1" applyAlignment="1" applyProtection="1">
      <alignment horizontal="right"/>
      <protection locked="0"/>
    </xf>
    <xf numFmtId="42" fontId="15" fillId="6" borderId="84" xfId="0" applyNumberFormat="1" applyFont="1" applyFill="1" applyBorder="1"/>
    <xf numFmtId="42" fontId="14" fillId="0" borderId="367" xfId="0" applyNumberFormat="1" applyFont="1" applyBorder="1" applyAlignment="1" applyProtection="1">
      <alignment horizontal="right"/>
      <protection locked="0"/>
    </xf>
    <xf numFmtId="42" fontId="14" fillId="0" borderId="365" xfId="0" applyNumberFormat="1" applyFont="1" applyBorder="1" applyAlignment="1" applyProtection="1">
      <alignment horizontal="right"/>
      <protection locked="0"/>
    </xf>
    <xf numFmtId="42" fontId="14" fillId="0" borderId="331" xfId="0" applyNumberFormat="1" applyFont="1" applyBorder="1" applyAlignment="1" applyProtection="1">
      <alignment horizontal="right"/>
      <protection locked="0"/>
    </xf>
    <xf numFmtId="42" fontId="14" fillId="0" borderId="311" xfId="0" applyNumberFormat="1" applyFont="1" applyBorder="1" applyAlignment="1" applyProtection="1">
      <alignment horizontal="right"/>
      <protection locked="0"/>
    </xf>
    <xf numFmtId="42" fontId="14" fillId="0" borderId="313" xfId="0" applyNumberFormat="1" applyFont="1" applyBorder="1" applyAlignment="1" applyProtection="1">
      <alignment horizontal="right"/>
      <protection locked="0"/>
    </xf>
    <xf numFmtId="42" fontId="14" fillId="0" borderId="422" xfId="0" applyNumberFormat="1" applyFont="1" applyBorder="1" applyAlignment="1" applyProtection="1">
      <alignment horizontal="right"/>
      <protection locked="0"/>
    </xf>
    <xf numFmtId="42" fontId="14" fillId="0" borderId="366" xfId="0" applyNumberFormat="1" applyFont="1" applyBorder="1" applyAlignment="1" applyProtection="1">
      <alignment horizontal="right"/>
      <protection locked="0"/>
    </xf>
    <xf numFmtId="42" fontId="15" fillId="6" borderId="24" xfId="0" applyNumberFormat="1" applyFont="1" applyFill="1" applyBorder="1"/>
    <xf numFmtId="42" fontId="15" fillId="6" borderId="17" xfId="0" applyNumberFormat="1" applyFont="1" applyFill="1" applyBorder="1"/>
    <xf numFmtId="42" fontId="15" fillId="6" borderId="23" xfId="0" applyNumberFormat="1" applyFont="1" applyFill="1" applyBorder="1"/>
    <xf numFmtId="42" fontId="14" fillId="0" borderId="371" xfId="0" applyNumberFormat="1" applyFont="1" applyBorder="1" applyProtection="1">
      <protection locked="0"/>
    </xf>
    <xf numFmtId="42" fontId="14" fillId="0" borderId="372" xfId="0" applyNumberFormat="1" applyFont="1" applyBorder="1" applyProtection="1">
      <protection locked="0"/>
    </xf>
    <xf numFmtId="42" fontId="14" fillId="0" borderId="373" xfId="0" applyNumberFormat="1" applyFont="1" applyBorder="1" applyProtection="1">
      <protection locked="0"/>
    </xf>
    <xf numFmtId="42" fontId="14" fillId="0" borderId="320" xfId="0" applyNumberFormat="1" applyFont="1" applyBorder="1" applyAlignment="1" applyProtection="1">
      <alignment horizontal="right"/>
      <protection locked="0"/>
    </xf>
    <xf numFmtId="42" fontId="15" fillId="6" borderId="143" xfId="0" applyNumberFormat="1" applyFont="1" applyFill="1" applyBorder="1" applyAlignment="1">
      <alignment horizontal="right"/>
    </xf>
    <xf numFmtId="0" fontId="70" fillId="0" borderId="41" xfId="0" applyFont="1" applyBorder="1"/>
    <xf numFmtId="0" fontId="70" fillId="0" borderId="0" xfId="0" applyFont="1"/>
    <xf numFmtId="0" fontId="70" fillId="0" borderId="42" xfId="0" applyFont="1" applyBorder="1"/>
    <xf numFmtId="0" fontId="71" fillId="0" borderId="0" xfId="0" applyFont="1" applyProtection="1">
      <protection locked="0"/>
    </xf>
    <xf numFmtId="42" fontId="70" fillId="6" borderId="84" xfId="0" applyNumberFormat="1" applyFont="1" applyFill="1" applyBorder="1"/>
    <xf numFmtId="42" fontId="50" fillId="6" borderId="220" xfId="0" applyNumberFormat="1" applyFont="1" applyFill="1" applyBorder="1"/>
    <xf numFmtId="169" fontId="14" fillId="0" borderId="230" xfId="0" applyNumberFormat="1" applyFont="1" applyBorder="1" applyProtection="1">
      <protection locked="0"/>
    </xf>
    <xf numFmtId="169" fontId="14" fillId="0" borderId="235" xfId="0" applyNumberFormat="1" applyFont="1" applyBorder="1" applyProtection="1">
      <protection locked="0"/>
    </xf>
    <xf numFmtId="170" fontId="14" fillId="0" borderId="255" xfId="0" applyNumberFormat="1" applyFont="1" applyBorder="1" applyProtection="1">
      <protection locked="0"/>
    </xf>
    <xf numFmtId="0" fontId="3" fillId="0" borderId="2" xfId="0" applyFont="1" applyBorder="1" applyAlignment="1" applyProtection="1">
      <alignment vertical="center" wrapText="1"/>
      <protection locked="0"/>
    </xf>
    <xf numFmtId="0" fontId="3" fillId="0" borderId="439" xfId="0" applyFont="1" applyBorder="1" applyAlignment="1" applyProtection="1">
      <alignment vertical="center"/>
      <protection locked="0"/>
    </xf>
    <xf numFmtId="0" fontId="3" fillId="0" borderId="428" xfId="0" applyFont="1" applyBorder="1" applyAlignment="1" applyProtection="1">
      <alignment vertical="center"/>
      <protection locked="0"/>
    </xf>
    <xf numFmtId="42" fontId="21" fillId="0" borderId="372" xfId="0" applyNumberFormat="1" applyFont="1" applyBorder="1" applyAlignment="1" applyProtection="1">
      <alignment vertical="center"/>
      <protection locked="0"/>
    </xf>
    <xf numFmtId="42" fontId="21" fillId="0" borderId="373" xfId="0" applyNumberFormat="1" applyFont="1" applyBorder="1" applyAlignment="1" applyProtection="1">
      <alignment vertical="center"/>
      <protection locked="0"/>
    </xf>
    <xf numFmtId="42" fontId="21" fillId="0" borderId="209" xfId="0" applyNumberFormat="1" applyFont="1" applyBorder="1" applyAlignment="1" applyProtection="1">
      <alignment vertical="center"/>
      <protection locked="0"/>
    </xf>
    <xf numFmtId="166" fontId="14" fillId="27" borderId="0" xfId="0" applyNumberFormat="1" applyFont="1" applyFill="1" applyAlignment="1">
      <alignment horizontal="right" wrapText="1"/>
    </xf>
    <xf numFmtId="166" fontId="15" fillId="0" borderId="57" xfId="0" applyNumberFormat="1" applyFont="1" applyBorder="1" applyAlignment="1">
      <alignment horizontal="right"/>
    </xf>
    <xf numFmtId="166" fontId="15" fillId="0" borderId="450" xfId="0" applyNumberFormat="1" applyFont="1" applyBorder="1"/>
    <xf numFmtId="9" fontId="14" fillId="0" borderId="320" xfId="0" applyNumberFormat="1" applyFont="1" applyBorder="1" applyAlignment="1" applyProtection="1">
      <alignment horizontal="right" wrapText="1"/>
      <protection locked="0"/>
    </xf>
    <xf numFmtId="0" fontId="22" fillId="0" borderId="0" xfId="0" applyFont="1"/>
    <xf numFmtId="0" fontId="22" fillId="0" borderId="204" xfId="0" applyFont="1" applyBorder="1"/>
    <xf numFmtId="0" fontId="22" fillId="0" borderId="188" xfId="0" applyFont="1" applyBorder="1"/>
    <xf numFmtId="0" fontId="22" fillId="0" borderId="207" xfId="0" applyFont="1" applyBorder="1"/>
    <xf numFmtId="0" fontId="22" fillId="0" borderId="448" xfId="0" applyFont="1" applyBorder="1"/>
    <xf numFmtId="0" fontId="22" fillId="0" borderId="153" xfId="0" applyFont="1" applyBorder="1"/>
    <xf numFmtId="0" fontId="22" fillId="0" borderId="420" xfId="0" applyFont="1" applyBorder="1"/>
    <xf numFmtId="0" fontId="22" fillId="0" borderId="421" xfId="0" applyFont="1" applyBorder="1"/>
    <xf numFmtId="0" fontId="22" fillId="0" borderId="3" xfId="0" applyFont="1" applyBorder="1"/>
    <xf numFmtId="0" fontId="37" fillId="0" borderId="153" xfId="0" applyFont="1" applyBorder="1"/>
    <xf numFmtId="0" fontId="37" fillId="0" borderId="420" xfId="0" applyFont="1" applyBorder="1"/>
    <xf numFmtId="0" fontId="37" fillId="0" borderId="421" xfId="0" applyFont="1" applyBorder="1"/>
    <xf numFmtId="0" fontId="73" fillId="0" borderId="0" xfId="0" applyFont="1"/>
    <xf numFmtId="0" fontId="37" fillId="0" borderId="0" xfId="0" applyFont="1"/>
    <xf numFmtId="0" fontId="22" fillId="0" borderId="216" xfId="0" applyFont="1" applyBorder="1"/>
    <xf numFmtId="0" fontId="37" fillId="6" borderId="142" xfId="0" applyFont="1" applyFill="1" applyBorder="1"/>
    <xf numFmtId="0" fontId="14" fillId="15" borderId="17" xfId="0" applyFont="1" applyFill="1" applyBorder="1" applyAlignment="1">
      <alignment wrapText="1"/>
    </xf>
    <xf numFmtId="166" fontId="14" fillId="15" borderId="17" xfId="0" applyNumberFormat="1" applyFont="1" applyFill="1" applyBorder="1" applyAlignment="1">
      <alignment wrapText="1"/>
    </xf>
    <xf numFmtId="9" fontId="14" fillId="15" borderId="17" xfId="0" applyNumberFormat="1" applyFont="1" applyFill="1" applyBorder="1" applyAlignment="1">
      <alignment wrapText="1"/>
    </xf>
    <xf numFmtId="166" fontId="14" fillId="15" borderId="23" xfId="0" applyNumberFormat="1" applyFont="1" applyFill="1" applyBorder="1" applyAlignment="1">
      <alignment wrapText="1"/>
    </xf>
    <xf numFmtId="0" fontId="0" fillId="0" borderId="452" xfId="0" applyBorder="1"/>
    <xf numFmtId="0" fontId="0" fillId="0" borderId="451" xfId="0" applyBorder="1"/>
    <xf numFmtId="3" fontId="13" fillId="0" borderId="185" xfId="0" applyNumberFormat="1" applyFont="1" applyBorder="1" applyAlignment="1">
      <alignment horizontal="left"/>
    </xf>
    <xf numFmtId="0" fontId="0" fillId="0" borderId="185" xfId="0" applyBorder="1"/>
    <xf numFmtId="0" fontId="0" fillId="0" borderId="453" xfId="0" applyBorder="1"/>
    <xf numFmtId="3" fontId="3" fillId="25" borderId="70" xfId="0" applyNumberFormat="1" applyFont="1" applyFill="1" applyBorder="1" applyAlignment="1">
      <alignment horizontal="center" vertical="center" wrapText="1"/>
    </xf>
    <xf numFmtId="0" fontId="19" fillId="15" borderId="0" xfId="0" applyFont="1" applyFill="1"/>
    <xf numFmtId="42" fontId="5" fillId="23" borderId="454" xfId="0" applyNumberFormat="1" applyFont="1" applyFill="1" applyBorder="1" applyAlignment="1">
      <alignment vertical="center"/>
    </xf>
    <xf numFmtId="0" fontId="0" fillId="0" borderId="32" xfId="0" applyBorder="1"/>
    <xf numFmtId="0" fontId="0" fillId="0" borderId="118" xfId="0" applyBorder="1"/>
    <xf numFmtId="0" fontId="37" fillId="15" borderId="202" xfId="0" applyFont="1" applyFill="1" applyBorder="1"/>
    <xf numFmtId="0" fontId="0" fillId="0" borderId="34" xfId="0" applyBorder="1"/>
    <xf numFmtId="0" fontId="0" fillId="0" borderId="36" xfId="0" applyBorder="1"/>
    <xf numFmtId="0" fontId="0" fillId="8" borderId="12" xfId="0" applyFill="1" applyBorder="1"/>
    <xf numFmtId="0" fontId="0" fillId="8" borderId="301" xfId="0" applyFill="1" applyBorder="1"/>
    <xf numFmtId="0" fontId="14" fillId="8" borderId="257" xfId="0" applyFont="1" applyFill="1" applyBorder="1"/>
    <xf numFmtId="0" fontId="0" fillId="8" borderId="428" xfId="0" applyFill="1" applyBorder="1"/>
    <xf numFmtId="42" fontId="21" fillId="11" borderId="55" xfId="0" applyNumberFormat="1" applyFont="1" applyFill="1" applyBorder="1" applyAlignment="1">
      <alignment vertical="center"/>
    </xf>
    <xf numFmtId="42" fontId="21" fillId="11" borderId="80" xfId="0" applyNumberFormat="1" applyFont="1" applyFill="1" applyBorder="1" applyAlignment="1">
      <alignment vertical="center"/>
    </xf>
    <xf numFmtId="42" fontId="21" fillId="11" borderId="49" xfId="0" applyNumberFormat="1" applyFont="1" applyFill="1" applyBorder="1" applyAlignment="1">
      <alignment vertical="center"/>
    </xf>
    <xf numFmtId="42" fontId="21" fillId="11" borderId="18" xfId="0" applyNumberFormat="1" applyFont="1" applyFill="1" applyBorder="1" applyAlignment="1">
      <alignment vertical="center"/>
    </xf>
    <xf numFmtId="42" fontId="21" fillId="11" borderId="86" xfId="0" applyNumberFormat="1" applyFont="1" applyFill="1" applyBorder="1" applyAlignment="1">
      <alignment vertical="center"/>
    </xf>
    <xf numFmtId="0" fontId="50" fillId="6" borderId="246" xfId="0" applyFont="1" applyFill="1" applyBorder="1"/>
    <xf numFmtId="0" fontId="0" fillId="0" borderId="41" xfId="0" applyBorder="1"/>
    <xf numFmtId="0" fontId="0" fillId="0" borderId="42" xfId="0" applyBorder="1"/>
    <xf numFmtId="0" fontId="14" fillId="8" borderId="336" xfId="0" applyFont="1" applyFill="1" applyBorder="1" applyAlignment="1">
      <alignment vertical="center"/>
    </xf>
    <xf numFmtId="0" fontId="14" fillId="8" borderId="340" xfId="0" applyFont="1" applyFill="1" applyBorder="1" applyAlignment="1">
      <alignment vertical="center"/>
    </xf>
    <xf numFmtId="9" fontId="14" fillId="8" borderId="12" xfId="0" applyNumberFormat="1" applyFont="1" applyFill="1" applyBorder="1"/>
    <xf numFmtId="1" fontId="14" fillId="8" borderId="244" xfId="0" applyNumberFormat="1" applyFont="1" applyFill="1" applyBorder="1"/>
    <xf numFmtId="0" fontId="14" fillId="8" borderId="244" xfId="0" applyFont="1" applyFill="1" applyBorder="1"/>
    <xf numFmtId="0" fontId="14" fillId="8" borderId="336" xfId="0" applyFont="1" applyFill="1" applyBorder="1"/>
    <xf numFmtId="0" fontId="14" fillId="8" borderId="340" xfId="0" applyFont="1" applyFill="1" applyBorder="1"/>
    <xf numFmtId="166" fontId="14" fillId="8" borderId="12" xfId="0" applyNumberFormat="1" applyFont="1" applyFill="1" applyBorder="1"/>
    <xf numFmtId="0" fontId="14" fillId="8" borderId="247" xfId="0" applyFont="1" applyFill="1" applyBorder="1"/>
    <xf numFmtId="9" fontId="14" fillId="8" borderId="248" xfId="0" applyNumberFormat="1" applyFont="1" applyFill="1" applyBorder="1"/>
    <xf numFmtId="0" fontId="14" fillId="8" borderId="249" xfId="0" applyFont="1" applyFill="1" applyBorder="1"/>
    <xf numFmtId="0" fontId="14" fillId="8" borderId="258" xfId="0" applyFont="1" applyFill="1" applyBorder="1"/>
    <xf numFmtId="0" fontId="14" fillId="8" borderId="99" xfId="0" applyFont="1" applyFill="1" applyBorder="1"/>
    <xf numFmtId="0" fontId="0" fillId="0" borderId="33" xfId="0" applyBorder="1"/>
    <xf numFmtId="0" fontId="0" fillId="0" borderId="30" xfId="0" applyBorder="1"/>
    <xf numFmtId="0" fontId="0" fillId="0" borderId="31" xfId="0" applyBorder="1"/>
    <xf numFmtId="0" fontId="0" fillId="0" borderId="35" xfId="0" applyBorder="1"/>
    <xf numFmtId="42" fontId="7" fillId="8" borderId="67" xfId="0" applyNumberFormat="1" applyFont="1" applyFill="1" applyBorder="1"/>
    <xf numFmtId="42" fontId="5" fillId="8" borderId="67" xfId="0" applyNumberFormat="1" applyFont="1" applyFill="1" applyBorder="1" applyAlignment="1">
      <alignment wrapText="1"/>
    </xf>
    <xf numFmtId="42" fontId="5" fillId="8" borderId="100" xfId="0" applyNumberFormat="1" applyFont="1" applyFill="1" applyBorder="1" applyAlignment="1">
      <alignment wrapText="1"/>
    </xf>
    <xf numFmtId="0" fontId="40" fillId="15" borderId="230" xfId="0" applyFont="1" applyFill="1" applyBorder="1" applyAlignment="1">
      <alignment horizontal="center" vertical="center" wrapText="1"/>
    </xf>
    <xf numFmtId="6" fontId="18" fillId="15" borderId="269" xfId="0" applyNumberFormat="1" applyFont="1" applyFill="1" applyBorder="1"/>
    <xf numFmtId="42" fontId="14" fillId="6" borderId="396" xfId="0" applyNumberFormat="1" applyFont="1" applyFill="1" applyBorder="1"/>
    <xf numFmtId="42" fontId="14" fillId="6" borderId="375" xfId="0" applyNumberFormat="1" applyFont="1" applyFill="1" applyBorder="1"/>
    <xf numFmtId="42" fontId="14" fillId="6" borderId="425" xfId="0" applyNumberFormat="1" applyFont="1" applyFill="1" applyBorder="1"/>
    <xf numFmtId="42" fontId="14" fillId="6" borderId="423" xfId="0" applyNumberFormat="1" applyFont="1" applyFill="1" applyBorder="1"/>
    <xf numFmtId="42" fontId="38" fillId="24" borderId="56" xfId="0" applyNumberFormat="1" applyFont="1" applyFill="1" applyBorder="1"/>
    <xf numFmtId="0" fontId="0" fillId="0" borderId="95" xfId="0" applyBorder="1"/>
    <xf numFmtId="0" fontId="0" fillId="0" borderId="96" xfId="0" applyBorder="1"/>
    <xf numFmtId="42" fontId="38" fillId="24" borderId="85" xfId="0" applyNumberFormat="1" applyFont="1" applyFill="1" applyBorder="1"/>
    <xf numFmtId="42" fontId="14" fillId="6" borderId="365" xfId="0" applyNumberFormat="1" applyFont="1" applyFill="1" applyBorder="1" applyAlignment="1">
      <alignment horizontal="right" wrapText="1"/>
    </xf>
    <xf numFmtId="42" fontId="14" fillId="6" borderId="331" xfId="0" applyNumberFormat="1" applyFont="1" applyFill="1" applyBorder="1" applyAlignment="1">
      <alignment horizontal="right" wrapText="1"/>
    </xf>
    <xf numFmtId="42" fontId="14" fillId="6" borderId="312" xfId="0" applyNumberFormat="1" applyFont="1" applyFill="1" applyBorder="1" applyAlignment="1">
      <alignment horizontal="right" wrapText="1"/>
    </xf>
    <xf numFmtId="42" fontId="14" fillId="6" borderId="313" xfId="0" applyNumberFormat="1" applyFont="1" applyFill="1" applyBorder="1" applyAlignment="1">
      <alignment horizontal="right" wrapText="1"/>
    </xf>
    <xf numFmtId="42" fontId="14" fillId="6" borderId="419" xfId="0" applyNumberFormat="1" applyFont="1" applyFill="1" applyBorder="1" applyAlignment="1">
      <alignment horizontal="right" wrapText="1"/>
    </xf>
    <xf numFmtId="42" fontId="14" fillId="6" borderId="320" xfId="0" applyNumberFormat="1" applyFont="1" applyFill="1" applyBorder="1" applyAlignment="1">
      <alignment horizontal="right" wrapText="1"/>
    </xf>
    <xf numFmtId="42" fontId="14" fillId="6" borderId="366" xfId="0" applyNumberFormat="1" applyFont="1" applyFill="1" applyBorder="1" applyAlignment="1">
      <alignment horizontal="right" wrapText="1"/>
    </xf>
    <xf numFmtId="0" fontId="14" fillId="27" borderId="448" xfId="0" applyFont="1" applyFill="1" applyBorder="1"/>
    <xf numFmtId="0" fontId="14" fillId="27" borderId="0" xfId="0" applyFont="1" applyFill="1"/>
    <xf numFmtId="0" fontId="14" fillId="27" borderId="0" xfId="0" applyFont="1" applyFill="1" applyAlignment="1">
      <alignment horizontal="center"/>
    </xf>
    <xf numFmtId="166" fontId="14" fillId="27" borderId="0" xfId="0" applyNumberFormat="1" applyFont="1" applyFill="1" applyAlignment="1">
      <alignment horizontal="right"/>
    </xf>
    <xf numFmtId="9" fontId="14" fillId="27" borderId="0" xfId="0" applyNumberFormat="1" applyFont="1" applyFill="1" applyAlignment="1">
      <alignment horizontal="right" wrapText="1"/>
    </xf>
    <xf numFmtId="42" fontId="14" fillId="6" borderId="276" xfId="0" applyNumberFormat="1" applyFont="1" applyFill="1" applyBorder="1" applyAlignment="1">
      <alignment horizontal="right" wrapText="1"/>
    </xf>
    <xf numFmtId="42" fontId="14" fillId="6" borderId="424" xfId="0" applyNumberFormat="1" applyFont="1" applyFill="1" applyBorder="1" applyAlignment="1">
      <alignment horizontal="right" wrapText="1"/>
    </xf>
    <xf numFmtId="0" fontId="0" fillId="0" borderId="160" xfId="0" applyBorder="1"/>
    <xf numFmtId="0" fontId="0" fillId="0" borderId="58" xfId="0" applyBorder="1"/>
    <xf numFmtId="0" fontId="0" fillId="0" borderId="65" xfId="0" applyBorder="1"/>
    <xf numFmtId="5" fontId="38" fillId="8" borderId="175" xfId="0" applyNumberFormat="1" applyFont="1" applyFill="1" applyBorder="1" applyAlignment="1">
      <alignment horizontal="right" vertical="center"/>
    </xf>
    <xf numFmtId="5" fontId="38" fillId="8" borderId="176" xfId="0" applyNumberFormat="1" applyFont="1" applyFill="1" applyBorder="1" applyAlignment="1">
      <alignment horizontal="right" vertical="center"/>
    </xf>
    <xf numFmtId="0" fontId="0" fillId="0" borderId="66" xfId="0" applyBorder="1"/>
    <xf numFmtId="0" fontId="0" fillId="0" borderId="411" xfId="0" applyBorder="1"/>
    <xf numFmtId="0" fontId="0" fillId="0" borderId="74" xfId="0" applyBorder="1"/>
    <xf numFmtId="0" fontId="0" fillId="0" borderId="164" xfId="0" applyBorder="1"/>
    <xf numFmtId="0" fontId="14" fillId="0" borderId="455" xfId="0" applyFont="1" applyBorder="1" applyAlignment="1">
      <alignment vertical="top"/>
    </xf>
    <xf numFmtId="0" fontId="14" fillId="0" borderId="19" xfId="0" applyFont="1" applyBorder="1" applyAlignment="1">
      <alignment textRotation="90"/>
    </xf>
    <xf numFmtId="0" fontId="14" fillId="0" borderId="0" xfId="0" applyFont="1" applyAlignment="1">
      <alignment textRotation="90"/>
    </xf>
    <xf numFmtId="0" fontId="14" fillId="5" borderId="0" xfId="0" applyFont="1" applyFill="1" applyAlignment="1">
      <alignment horizontal="center" vertical="center" wrapText="1"/>
    </xf>
    <xf numFmtId="0" fontId="67" fillId="5" borderId="0" xfId="0" applyFont="1" applyFill="1" applyAlignment="1">
      <alignment horizontal="center" vertical="center"/>
    </xf>
    <xf numFmtId="0" fontId="18" fillId="8" borderId="336" xfId="0" applyFont="1" applyFill="1" applyBorder="1" applyAlignment="1">
      <alignment wrapText="1"/>
    </xf>
    <xf numFmtId="0" fontId="18" fillId="8" borderId="337" xfId="0" applyFont="1" applyFill="1" applyBorder="1" applyAlignment="1">
      <alignment horizontal="left" wrapText="1"/>
    </xf>
    <xf numFmtId="0" fontId="18" fillId="8" borderId="337" xfId="0" applyFont="1" applyFill="1" applyBorder="1" applyAlignment="1">
      <alignment horizontal="center" wrapText="1"/>
    </xf>
    <xf numFmtId="0" fontId="18" fillId="8" borderId="337" xfId="0" applyFont="1" applyFill="1" applyBorder="1" applyAlignment="1">
      <alignment wrapText="1"/>
    </xf>
    <xf numFmtId="49" fontId="14" fillId="8" borderId="337" xfId="0" applyNumberFormat="1" applyFont="1" applyFill="1" applyBorder="1" applyAlignment="1">
      <alignment horizontal="center" wrapText="1"/>
    </xf>
    <xf numFmtId="49" fontId="14" fillId="8" borderId="340" xfId="0" applyNumberFormat="1" applyFont="1" applyFill="1" applyBorder="1" applyAlignment="1">
      <alignment horizontal="center" wrapText="1"/>
    </xf>
    <xf numFmtId="0" fontId="18" fillId="8" borderId="336" xfId="0" applyFont="1" applyFill="1" applyBorder="1" applyAlignment="1">
      <alignment horizontal="left"/>
    </xf>
    <xf numFmtId="49" fontId="14" fillId="8" borderId="337" xfId="0" applyNumberFormat="1" applyFont="1" applyFill="1" applyBorder="1" applyAlignment="1">
      <alignment horizontal="left" wrapText="1"/>
    </xf>
    <xf numFmtId="0" fontId="14" fillId="8" borderId="281" xfId="0" applyFont="1" applyFill="1" applyBorder="1" applyAlignment="1">
      <alignment horizontal="center" wrapText="1"/>
    </xf>
    <xf numFmtId="0" fontId="14" fillId="8" borderId="414" xfId="0" applyFont="1" applyFill="1" applyBorder="1" applyAlignment="1">
      <alignment horizontal="center" wrapText="1"/>
    </xf>
    <xf numFmtId="0" fontId="0" fillId="8" borderId="348" xfId="0" applyFill="1" applyBorder="1"/>
    <xf numFmtId="0" fontId="14" fillId="8" borderId="348" xfId="0" applyFont="1" applyFill="1" applyBorder="1" applyAlignment="1">
      <alignment horizontal="center" wrapText="1"/>
    </xf>
    <xf numFmtId="0" fontId="14" fillId="8" borderId="348" xfId="0" applyFont="1" applyFill="1" applyBorder="1" applyAlignment="1">
      <alignment wrapText="1"/>
    </xf>
    <xf numFmtId="49" fontId="14" fillId="8" borderId="348" xfId="0" applyNumberFormat="1" applyFont="1" applyFill="1" applyBorder="1" applyAlignment="1">
      <alignment horizontal="center" wrapText="1"/>
    </xf>
    <xf numFmtId="49" fontId="14" fillId="8" borderId="343" xfId="0" applyNumberFormat="1" applyFont="1" applyFill="1" applyBorder="1" applyAlignment="1">
      <alignment horizontal="center" wrapText="1"/>
    </xf>
    <xf numFmtId="0" fontId="14" fillId="8" borderId="281" xfId="0" applyFont="1" applyFill="1" applyBorder="1"/>
    <xf numFmtId="0" fontId="14" fillId="8" borderId="282" xfId="0" applyFont="1" applyFill="1" applyBorder="1" applyAlignment="1">
      <alignment horizontal="center" wrapText="1"/>
    </xf>
    <xf numFmtId="0" fontId="0" fillId="0" borderId="0" xfId="0" applyAlignment="1" applyProtection="1">
      <alignment wrapText="1"/>
      <protection locked="0"/>
    </xf>
    <xf numFmtId="0" fontId="68" fillId="0" borderId="0" xfId="0" applyFont="1" applyProtection="1">
      <protection locked="0"/>
    </xf>
    <xf numFmtId="0" fontId="0" fillId="0" borderId="0" xfId="0" applyAlignment="1" applyProtection="1">
      <alignment vertical="top"/>
      <protection locked="0"/>
    </xf>
    <xf numFmtId="0" fontId="22" fillId="0" borderId="440" xfId="0" applyFont="1" applyBorder="1" applyAlignment="1" applyProtection="1">
      <alignment horizontal="center" vertical="top" wrapText="1"/>
      <protection locked="0"/>
    </xf>
    <xf numFmtId="0" fontId="22" fillId="0" borderId="441" xfId="0" applyFont="1" applyBorder="1" applyAlignment="1" applyProtection="1">
      <alignment horizontal="center" vertical="top" wrapText="1"/>
      <protection locked="0"/>
    </xf>
    <xf numFmtId="0" fontId="22" fillId="0" borderId="442" xfId="0" applyFont="1" applyBorder="1" applyAlignment="1" applyProtection="1">
      <alignment horizontal="center" vertical="top" wrapText="1"/>
      <protection locked="0"/>
    </xf>
    <xf numFmtId="0" fontId="0" fillId="0" borderId="29" xfId="0" applyBorder="1"/>
    <xf numFmtId="0" fontId="0" fillId="0" borderId="30" xfId="0" applyBorder="1" applyAlignment="1">
      <alignment wrapText="1"/>
    </xf>
    <xf numFmtId="0" fontId="0" fillId="0" borderId="0" xfId="0" applyAlignment="1">
      <alignment horizontal="center" wrapText="1"/>
    </xf>
    <xf numFmtId="0" fontId="0" fillId="0" borderId="32" xfId="0" applyBorder="1" applyAlignment="1">
      <alignment vertical="top"/>
    </xf>
    <xf numFmtId="0" fontId="69" fillId="0" borderId="188" xfId="0" applyFont="1" applyBorder="1" applyAlignment="1">
      <alignment horizontal="center" vertical="top"/>
    </xf>
    <xf numFmtId="0" fontId="22" fillId="0" borderId="443" xfId="0" applyFont="1" applyBorder="1" applyAlignment="1">
      <alignment horizontal="center" vertical="top" wrapText="1"/>
    </xf>
    <xf numFmtId="0" fontId="0" fillId="0" borderId="33" xfId="0" applyBorder="1" applyAlignment="1">
      <alignment vertical="top"/>
    </xf>
    <xf numFmtId="0" fontId="69" fillId="0" borderId="0" xfId="0" applyFont="1" applyAlignment="1">
      <alignment horizontal="center" vertical="top"/>
    </xf>
    <xf numFmtId="0" fontId="22" fillId="0" borderId="444" xfId="0" applyFont="1" applyBorder="1" applyAlignment="1">
      <alignment horizontal="center" vertical="top" wrapText="1"/>
    </xf>
    <xf numFmtId="0" fontId="69" fillId="0" borderId="74" xfId="0" applyFont="1" applyBorder="1" applyAlignment="1">
      <alignment horizontal="center" vertical="top"/>
    </xf>
    <xf numFmtId="0" fontId="22" fillId="0" borderId="445" xfId="0" applyFont="1" applyBorder="1" applyAlignment="1">
      <alignment horizontal="center" vertical="top" wrapText="1"/>
    </xf>
    <xf numFmtId="0" fontId="22" fillId="0" borderId="0" xfId="0" applyFont="1" applyAlignment="1">
      <alignment horizontal="center" vertical="top" wrapText="1"/>
    </xf>
    <xf numFmtId="0" fontId="0" fillId="0" borderId="0" xfId="0" applyAlignment="1">
      <alignment horizontal="center" vertical="top"/>
    </xf>
    <xf numFmtId="0" fontId="22" fillId="0" borderId="446" xfId="0" applyFont="1" applyBorder="1" applyAlignment="1">
      <alignment horizontal="center" vertical="top" wrapText="1"/>
    </xf>
    <xf numFmtId="0" fontId="0" fillId="0" borderId="35" xfId="0" applyBorder="1" applyAlignment="1">
      <alignment wrapText="1"/>
    </xf>
    <xf numFmtId="0" fontId="3" fillId="0" borderId="271" xfId="0" applyFont="1" applyBorder="1" applyAlignment="1" applyProtection="1">
      <alignment horizontal="center"/>
      <protection locked="0"/>
    </xf>
    <xf numFmtId="0" fontId="14" fillId="0" borderId="235" xfId="0" applyFont="1" applyBorder="1" applyAlignment="1" applyProtection="1">
      <alignment wrapText="1"/>
      <protection locked="0"/>
    </xf>
    <xf numFmtId="0" fontId="14" fillId="0" borderId="336" xfId="0" applyFont="1" applyBorder="1" applyAlignment="1" applyProtection="1">
      <alignment wrapText="1"/>
      <protection locked="0"/>
    </xf>
    <xf numFmtId="0" fontId="14" fillId="0" borderId="230" xfId="0" applyFont="1" applyBorder="1" applyAlignment="1" applyProtection="1">
      <alignment wrapText="1"/>
      <protection locked="0"/>
    </xf>
    <xf numFmtId="44" fontId="40" fillId="6" borderId="142" xfId="0" applyNumberFormat="1" applyFont="1" applyFill="1" applyBorder="1" applyAlignment="1">
      <alignment vertical="center"/>
    </xf>
    <xf numFmtId="5" fontId="31" fillId="0" borderId="0" xfId="0" applyNumberFormat="1" applyFont="1" applyAlignment="1">
      <alignment horizontal="left" vertical="center"/>
    </xf>
    <xf numFmtId="0" fontId="31" fillId="0" borderId="0" xfId="0" applyFont="1" applyAlignment="1">
      <alignment horizontal="left" vertical="center"/>
    </xf>
    <xf numFmtId="166" fontId="14" fillId="0" borderId="251" xfId="0" applyNumberFormat="1" applyFont="1" applyBorder="1" applyAlignment="1" applyProtection="1">
      <alignment wrapText="1"/>
      <protection locked="0"/>
    </xf>
    <xf numFmtId="166" fontId="14" fillId="0" borderId="253" xfId="0" applyNumberFormat="1" applyFont="1" applyBorder="1" applyAlignment="1" applyProtection="1">
      <alignment wrapText="1"/>
      <protection locked="0"/>
    </xf>
    <xf numFmtId="166" fontId="14" fillId="8" borderId="215" xfId="0" applyNumberFormat="1" applyFont="1" applyFill="1" applyBorder="1" applyAlignment="1">
      <alignment wrapText="1"/>
    </xf>
    <xf numFmtId="0" fontId="0" fillId="0" borderId="438" xfId="0" applyBorder="1" applyAlignment="1">
      <alignment vertical="top"/>
    </xf>
    <xf numFmtId="166" fontId="14" fillId="0" borderId="458" xfId="0" applyNumberFormat="1" applyFont="1" applyBorder="1" applyAlignment="1" applyProtection="1">
      <alignment wrapText="1"/>
      <protection locked="0"/>
    </xf>
    <xf numFmtId="166" fontId="14" fillId="8" borderId="454" xfId="0" applyNumberFormat="1" applyFont="1" applyFill="1" applyBorder="1" applyAlignment="1">
      <alignment wrapText="1"/>
    </xf>
    <xf numFmtId="166" fontId="14" fillId="0" borderId="233" xfId="0" applyNumberFormat="1" applyFont="1" applyBorder="1" applyAlignment="1" applyProtection="1">
      <alignment wrapText="1"/>
      <protection locked="0"/>
    </xf>
    <xf numFmtId="166" fontId="14" fillId="0" borderId="238" xfId="0" applyNumberFormat="1" applyFont="1" applyBorder="1" applyAlignment="1" applyProtection="1">
      <alignment wrapText="1"/>
      <protection locked="0"/>
    </xf>
    <xf numFmtId="0" fontId="14" fillId="0" borderId="459" xfId="0" applyFont="1" applyBorder="1" applyProtection="1">
      <protection locked="0"/>
    </xf>
    <xf numFmtId="0" fontId="14" fillId="0" borderId="460" xfId="0" applyFont="1" applyBorder="1" applyProtection="1">
      <protection locked="0"/>
    </xf>
    <xf numFmtId="0" fontId="14" fillId="8" borderId="461" xfId="0" applyFont="1" applyFill="1" applyBorder="1"/>
    <xf numFmtId="0" fontId="14" fillId="0" borderId="320" xfId="0" applyFont="1" applyBorder="1" applyAlignment="1" applyProtection="1">
      <alignment horizontal="center"/>
      <protection locked="0"/>
    </xf>
    <xf numFmtId="42" fontId="14" fillId="0" borderId="231" xfId="0" applyNumberFormat="1" applyFont="1" applyBorder="1" applyAlignment="1" applyProtection="1">
      <alignment horizontal="right"/>
      <protection locked="0"/>
    </xf>
    <xf numFmtId="42" fontId="14" fillId="0" borderId="236" xfId="0" applyNumberFormat="1" applyFont="1" applyBorder="1" applyAlignment="1" applyProtection="1">
      <alignment horizontal="right"/>
      <protection locked="0"/>
    </xf>
    <xf numFmtId="42" fontId="14" fillId="0" borderId="241" xfId="0" applyNumberFormat="1" applyFont="1" applyBorder="1" applyAlignment="1" applyProtection="1">
      <alignment horizontal="right"/>
      <protection locked="0"/>
    </xf>
    <xf numFmtId="42" fontId="14" fillId="0" borderId="398" xfId="0" applyNumberFormat="1" applyFont="1" applyBorder="1" applyAlignment="1" applyProtection="1">
      <alignment horizontal="right"/>
      <protection locked="0"/>
    </xf>
    <xf numFmtId="0" fontId="38" fillId="0" borderId="390" xfId="0" applyFont="1" applyBorder="1" applyAlignment="1" applyProtection="1">
      <alignment vertical="center" wrapText="1"/>
      <protection locked="0"/>
    </xf>
    <xf numFmtId="42" fontId="15" fillId="6" borderId="143" xfId="0" applyNumberFormat="1" applyFont="1" applyFill="1" applyBorder="1"/>
    <xf numFmtId="42" fontId="15" fillId="6" borderId="223" xfId="0" applyNumberFormat="1" applyFont="1" applyFill="1" applyBorder="1"/>
    <xf numFmtId="42" fontId="15" fillId="6" borderId="224" xfId="0" applyNumberFormat="1" applyFont="1" applyFill="1" applyBorder="1"/>
    <xf numFmtId="0" fontId="14" fillId="0" borderId="432" xfId="0" applyFont="1" applyBorder="1" applyProtection="1">
      <protection locked="0"/>
    </xf>
    <xf numFmtId="0" fontId="14" fillId="0" borderId="434" xfId="0" applyFont="1" applyBorder="1" applyProtection="1">
      <protection locked="0"/>
    </xf>
    <xf numFmtId="0" fontId="14" fillId="0" borderId="436" xfId="0" applyFont="1" applyBorder="1" applyProtection="1">
      <protection locked="0"/>
    </xf>
    <xf numFmtId="0" fontId="14" fillId="0" borderId="465" xfId="0" applyFont="1" applyBorder="1" applyProtection="1">
      <protection locked="0"/>
    </xf>
    <xf numFmtId="0" fontId="14" fillId="0" borderId="424" xfId="0" applyFont="1" applyBorder="1" applyProtection="1">
      <protection locked="0"/>
    </xf>
    <xf numFmtId="0" fontId="40" fillId="0" borderId="64" xfId="0" applyFont="1" applyBorder="1" applyAlignment="1">
      <alignment vertical="center"/>
    </xf>
    <xf numFmtId="0" fontId="18" fillId="3" borderId="205" xfId="0" applyFont="1" applyFill="1" applyBorder="1" applyAlignment="1">
      <alignment wrapText="1"/>
    </xf>
    <xf numFmtId="0" fontId="14" fillId="8" borderId="235" xfId="0" applyFont="1" applyFill="1" applyBorder="1"/>
    <xf numFmtId="44" fontId="3" fillId="8" borderId="313" xfId="0" applyNumberFormat="1" applyFont="1" applyFill="1" applyBorder="1"/>
    <xf numFmtId="0" fontId="14" fillId="3" borderId="390" xfId="0" applyFont="1" applyFill="1" applyBorder="1" applyProtection="1">
      <protection locked="0"/>
    </xf>
    <xf numFmtId="0" fontId="14" fillId="3" borderId="235" xfId="0" applyFont="1" applyFill="1" applyBorder="1" applyProtection="1">
      <protection locked="0"/>
    </xf>
    <xf numFmtId="0" fontId="5" fillId="15" borderId="153" xfId="0" applyFont="1" applyFill="1" applyBorder="1" applyAlignment="1">
      <alignment horizontal="center" vertical="center" wrapText="1"/>
    </xf>
    <xf numFmtId="0" fontId="5" fillId="15" borderId="420" xfId="0" applyFont="1" applyFill="1" applyBorder="1" applyAlignment="1">
      <alignment horizontal="center" vertical="center" wrapText="1"/>
    </xf>
    <xf numFmtId="0" fontId="5" fillId="15" borderId="421" xfId="0" applyFont="1" applyFill="1" applyBorder="1" applyAlignment="1">
      <alignment horizontal="center" vertical="center"/>
    </xf>
    <xf numFmtId="7" fontId="3" fillId="4" borderId="0" xfId="0" applyNumberFormat="1" applyFont="1" applyFill="1" applyAlignment="1">
      <alignment horizontal="center"/>
    </xf>
    <xf numFmtId="7" fontId="3" fillId="4" borderId="448" xfId="0" applyNumberFormat="1" applyFont="1" applyFill="1" applyBorder="1" applyAlignment="1">
      <alignment horizontal="center"/>
    </xf>
    <xf numFmtId="7" fontId="3" fillId="4" borderId="3" xfId="0" applyNumberFormat="1" applyFont="1" applyFill="1" applyBorder="1" applyAlignment="1">
      <alignment horizontal="center"/>
    </xf>
    <xf numFmtId="44" fontId="3" fillId="3" borderId="243" xfId="0" applyNumberFormat="1" applyFont="1" applyFill="1" applyBorder="1" applyProtection="1">
      <protection locked="0"/>
    </xf>
    <xf numFmtId="7" fontId="3" fillId="4" borderId="471" xfId="0" applyNumberFormat="1" applyFont="1" applyFill="1" applyBorder="1" applyAlignment="1">
      <alignment horizontal="center"/>
    </xf>
    <xf numFmtId="44" fontId="3" fillId="3" borderId="404" xfId="0" applyNumberFormat="1" applyFont="1" applyFill="1" applyBorder="1" applyProtection="1">
      <protection locked="0"/>
    </xf>
    <xf numFmtId="166" fontId="38" fillId="15" borderId="223" xfId="0" applyNumberFormat="1" applyFont="1" applyFill="1" applyBorder="1" applyAlignment="1">
      <alignment wrapText="1"/>
    </xf>
    <xf numFmtId="0" fontId="0" fillId="0" borderId="30" xfId="0" applyBorder="1" applyProtection="1">
      <protection locked="0"/>
    </xf>
    <xf numFmtId="14" fontId="3" fillId="0" borderId="268" xfId="0" applyNumberFormat="1" applyFont="1" applyBorder="1" applyAlignment="1" applyProtection="1">
      <alignment vertical="center"/>
      <protection locked="0"/>
    </xf>
    <xf numFmtId="14" fontId="3" fillId="24" borderId="79" xfId="0" applyNumberFormat="1" applyFont="1" applyFill="1" applyBorder="1" applyAlignment="1" applyProtection="1">
      <alignment vertical="center"/>
      <protection locked="0"/>
    </xf>
    <xf numFmtId="9" fontId="50" fillId="0" borderId="399" xfId="0" applyNumberFormat="1" applyFont="1" applyBorder="1" applyProtection="1">
      <protection locked="0"/>
    </xf>
    <xf numFmtId="9" fontId="50" fillId="0" borderId="403" xfId="0" applyNumberFormat="1" applyFont="1" applyBorder="1" applyProtection="1">
      <protection locked="0"/>
    </xf>
    <xf numFmtId="5" fontId="40" fillId="0" borderId="0" xfId="0" applyNumberFormat="1" applyFont="1" applyAlignment="1">
      <alignment vertical="center"/>
    </xf>
    <xf numFmtId="6" fontId="40" fillId="0" borderId="0" xfId="0" applyNumberFormat="1" applyFont="1" applyAlignment="1">
      <alignment vertical="center"/>
    </xf>
    <xf numFmtId="0" fontId="13" fillId="6" borderId="304" xfId="0" applyFont="1" applyFill="1" applyBorder="1" applyAlignment="1">
      <alignment horizontal="center"/>
    </xf>
    <xf numFmtId="0" fontId="13" fillId="6" borderId="374" xfId="0" applyFont="1" applyFill="1" applyBorder="1" applyAlignment="1">
      <alignment horizontal="center"/>
    </xf>
    <xf numFmtId="0" fontId="0" fillId="6" borderId="374" xfId="0" applyFill="1" applyBorder="1" applyAlignment="1">
      <alignment horizontal="center"/>
    </xf>
    <xf numFmtId="0" fontId="0" fillId="6" borderId="426" xfId="0" applyFill="1" applyBorder="1" applyAlignment="1">
      <alignment horizontal="center"/>
    </xf>
    <xf numFmtId="44" fontId="3" fillId="8" borderId="235" xfId="0" applyNumberFormat="1" applyFont="1" applyFill="1" applyBorder="1"/>
    <xf numFmtId="0" fontId="3" fillId="8" borderId="236" xfId="0" applyFont="1" applyFill="1" applyBorder="1"/>
    <xf numFmtId="0" fontId="0" fillId="0" borderId="447" xfId="0" applyBorder="1"/>
    <xf numFmtId="0" fontId="2" fillId="15" borderId="9" xfId="0" applyFont="1" applyFill="1" applyBorder="1" applyAlignment="1">
      <alignment horizontal="center" wrapText="1"/>
    </xf>
    <xf numFmtId="0" fontId="15" fillId="15" borderId="111" xfId="0" applyFont="1" applyFill="1" applyBorder="1"/>
    <xf numFmtId="0" fontId="15" fillId="15" borderId="87" xfId="0" applyFont="1" applyFill="1" applyBorder="1"/>
    <xf numFmtId="0" fontId="2" fillId="15" borderId="87" xfId="0" applyFont="1" applyFill="1" applyBorder="1"/>
    <xf numFmtId="0" fontId="2" fillId="15" borderId="130" xfId="0" applyFont="1" applyFill="1" applyBorder="1"/>
    <xf numFmtId="0" fontId="14" fillId="0" borderId="42" xfId="0" applyFont="1" applyBorder="1"/>
    <xf numFmtId="9" fontId="37" fillId="15" borderId="230" xfId="0" applyNumberFormat="1" applyFont="1" applyFill="1" applyBorder="1" applyAlignment="1">
      <alignment horizontal="center" vertical="center" wrapText="1"/>
    </xf>
    <xf numFmtId="41" fontId="13" fillId="6" borderId="267" xfId="0" applyNumberFormat="1" applyFont="1" applyFill="1" applyBorder="1" applyAlignment="1">
      <alignment horizontal="center"/>
    </xf>
    <xf numFmtId="41" fontId="13" fillId="6" borderId="268" xfId="0" applyNumberFormat="1" applyFont="1" applyFill="1" applyBorder="1" applyAlignment="1">
      <alignment horizontal="center"/>
    </xf>
    <xf numFmtId="41" fontId="13" fillId="6" borderId="289" xfId="0" applyNumberFormat="1" applyFont="1" applyFill="1" applyBorder="1" applyAlignment="1">
      <alignment horizontal="center"/>
    </xf>
    <xf numFmtId="9" fontId="37" fillId="15" borderId="235" xfId="0" applyNumberFormat="1" applyFont="1" applyFill="1" applyBorder="1" applyAlignment="1">
      <alignment horizontal="center" vertical="center" wrapText="1"/>
    </xf>
    <xf numFmtId="41" fontId="13" fillId="6" borderId="270" xfId="0" applyNumberFormat="1" applyFont="1" applyFill="1" applyBorder="1" applyAlignment="1">
      <alignment horizontal="center"/>
    </xf>
    <xf numFmtId="41" fontId="13" fillId="6" borderId="271" xfId="0" applyNumberFormat="1" applyFont="1" applyFill="1" applyBorder="1" applyAlignment="1">
      <alignment horizontal="center"/>
    </xf>
    <xf numFmtId="41" fontId="13" fillId="6" borderId="290" xfId="0" applyNumberFormat="1" applyFont="1" applyFill="1" applyBorder="1" applyAlignment="1">
      <alignment horizontal="center"/>
    </xf>
    <xf numFmtId="0" fontId="14" fillId="9" borderId="272" xfId="0" applyFont="1" applyFill="1" applyBorder="1" applyAlignment="1">
      <alignment horizontal="center"/>
    </xf>
    <xf numFmtId="9" fontId="37" fillId="15" borderId="63" xfId="0" applyNumberFormat="1" applyFont="1" applyFill="1" applyBorder="1" applyAlignment="1">
      <alignment horizontal="center" vertical="center" wrapText="1"/>
    </xf>
    <xf numFmtId="41" fontId="13" fillId="6" borderId="291" xfId="0" applyNumberFormat="1" applyFont="1" applyFill="1" applyBorder="1" applyAlignment="1">
      <alignment horizontal="center"/>
    </xf>
    <xf numFmtId="41" fontId="13" fillId="6" borderId="102" xfId="0" applyNumberFormat="1" applyFont="1" applyFill="1" applyBorder="1" applyAlignment="1">
      <alignment horizontal="center"/>
    </xf>
    <xf numFmtId="41" fontId="13" fillId="6" borderId="292" xfId="0" applyNumberFormat="1" applyFont="1" applyFill="1" applyBorder="1" applyAlignment="1">
      <alignment horizontal="center"/>
    </xf>
    <xf numFmtId="0" fontId="14" fillId="9" borderId="120" xfId="0" applyFont="1" applyFill="1" applyBorder="1" applyAlignment="1">
      <alignment horizontal="center"/>
    </xf>
    <xf numFmtId="9" fontId="37" fillId="15" borderId="108" xfId="0" applyNumberFormat="1" applyFont="1" applyFill="1" applyBorder="1" applyAlignment="1">
      <alignment horizontal="center" vertical="center" wrapText="1"/>
    </xf>
    <xf numFmtId="0" fontId="14" fillId="9" borderId="220" xfId="0" applyFont="1" applyFill="1" applyBorder="1" applyAlignment="1">
      <alignment horizontal="center"/>
    </xf>
    <xf numFmtId="0" fontId="0" fillId="9" borderId="220" xfId="0" applyFill="1" applyBorder="1" applyAlignment="1">
      <alignment horizontal="center"/>
    </xf>
    <xf numFmtId="0" fontId="18" fillId="9" borderId="62" xfId="0" applyFont="1" applyFill="1" applyBorder="1" applyAlignment="1">
      <alignment horizontal="center"/>
    </xf>
    <xf numFmtId="10" fontId="6" fillId="15" borderId="285" xfId="0" applyNumberFormat="1" applyFont="1" applyFill="1" applyBorder="1" applyAlignment="1">
      <alignment horizontal="center" vertical="center" wrapText="1"/>
    </xf>
    <xf numFmtId="41" fontId="13" fillId="6" borderId="273" xfId="0" applyNumberFormat="1" applyFont="1" applyFill="1" applyBorder="1" applyAlignment="1">
      <alignment horizontal="center"/>
    </xf>
    <xf numFmtId="41" fontId="13" fillId="6" borderId="274" xfId="0" applyNumberFormat="1" applyFont="1" applyFill="1" applyBorder="1" applyAlignment="1">
      <alignment horizontal="center"/>
    </xf>
    <xf numFmtId="41" fontId="13" fillId="6" borderId="293" xfId="0" applyNumberFormat="1" applyFont="1" applyFill="1" applyBorder="1" applyAlignment="1">
      <alignment horizontal="center"/>
    </xf>
    <xf numFmtId="0" fontId="14" fillId="9" borderId="276" xfId="0" applyFont="1" applyFill="1" applyBorder="1" applyAlignment="1">
      <alignment horizontal="center"/>
    </xf>
    <xf numFmtId="10" fontId="6" fillId="15" borderId="286" xfId="0" applyNumberFormat="1" applyFont="1" applyFill="1" applyBorder="1" applyAlignment="1">
      <alignment horizontal="center" vertical="center" wrapText="1"/>
    </xf>
    <xf numFmtId="41" fontId="13" fillId="6" borderId="281" xfId="0" applyNumberFormat="1" applyFont="1" applyFill="1" applyBorder="1" applyAlignment="1">
      <alignment horizontal="center"/>
    </xf>
    <xf numFmtId="41" fontId="13" fillId="6" borderId="282" xfId="0" applyNumberFormat="1" applyFont="1" applyFill="1" applyBorder="1" applyAlignment="1">
      <alignment horizontal="center"/>
    </xf>
    <xf numFmtId="41" fontId="13" fillId="6" borderId="294" xfId="0" applyNumberFormat="1" applyFont="1" applyFill="1" applyBorder="1" applyAlignment="1">
      <alignment horizontal="center"/>
    </xf>
    <xf numFmtId="0" fontId="14" fillId="9" borderId="280" xfId="0" applyFont="1" applyFill="1" applyBorder="1" applyAlignment="1">
      <alignment horizontal="center"/>
    </xf>
    <xf numFmtId="9" fontId="37" fillId="15" borderId="1" xfId="0" applyNumberFormat="1" applyFont="1" applyFill="1" applyBorder="1" applyAlignment="1">
      <alignment horizontal="center" vertical="center" wrapText="1"/>
    </xf>
    <xf numFmtId="0" fontId="14" fillId="9" borderId="112" xfId="0" applyFont="1" applyFill="1" applyBorder="1" applyAlignment="1">
      <alignment horizontal="center"/>
    </xf>
    <xf numFmtId="0" fontId="14" fillId="9" borderId="265" xfId="0" applyFont="1" applyFill="1" applyBorder="1" applyAlignment="1">
      <alignment horizontal="center"/>
    </xf>
    <xf numFmtId="0" fontId="14" fillId="9" borderId="101" xfId="0" applyFont="1" applyFill="1" applyBorder="1" applyAlignment="1">
      <alignment horizontal="center"/>
    </xf>
    <xf numFmtId="0" fontId="0" fillId="9" borderId="101" xfId="0" applyFill="1" applyBorder="1" applyAlignment="1">
      <alignment horizontal="center"/>
    </xf>
    <xf numFmtId="0" fontId="18" fillId="9" borderId="84" xfId="0" applyFont="1" applyFill="1" applyBorder="1" applyAlignment="1">
      <alignment horizontal="center"/>
    </xf>
    <xf numFmtId="9" fontId="37" fillId="20" borderId="9" xfId="0" applyNumberFormat="1" applyFont="1" applyFill="1" applyBorder="1" applyAlignment="1">
      <alignment horizontal="center" vertical="center" wrapText="1"/>
    </xf>
    <xf numFmtId="0" fontId="14" fillId="20" borderId="7" xfId="0" applyFont="1" applyFill="1" applyBorder="1" applyAlignment="1">
      <alignment horizontal="center"/>
    </xf>
    <xf numFmtId="0" fontId="14" fillId="20" borderId="212" xfId="0" applyFont="1" applyFill="1" applyBorder="1" applyAlignment="1">
      <alignment horizontal="center"/>
    </xf>
    <xf numFmtId="0" fontId="0" fillId="20" borderId="7" xfId="0" applyFill="1" applyBorder="1" applyAlignment="1">
      <alignment horizontal="center"/>
    </xf>
    <xf numFmtId="0" fontId="18" fillId="20" borderId="216" xfId="0" applyFont="1" applyFill="1" applyBorder="1" applyAlignment="1">
      <alignment horizontal="center"/>
    </xf>
    <xf numFmtId="9" fontId="37" fillId="15" borderId="266" xfId="0" applyNumberFormat="1" applyFont="1" applyFill="1" applyBorder="1" applyAlignment="1">
      <alignment horizontal="center" vertical="center" wrapText="1"/>
    </xf>
    <xf numFmtId="0" fontId="14" fillId="6" borderId="267" xfId="0" applyFont="1" applyFill="1" applyBorder="1" applyAlignment="1">
      <alignment horizontal="center"/>
    </xf>
    <xf numFmtId="0" fontId="14" fillId="6" borderId="268" xfId="0" applyFont="1" applyFill="1" applyBorder="1" applyAlignment="1">
      <alignment horizontal="center"/>
    </xf>
    <xf numFmtId="0" fontId="14" fillId="6" borderId="259" xfId="0" applyFont="1" applyFill="1" applyBorder="1" applyAlignment="1">
      <alignment horizontal="center"/>
    </xf>
    <xf numFmtId="0" fontId="14" fillId="9" borderId="210" xfId="0" applyFont="1" applyFill="1" applyBorder="1" applyAlignment="1">
      <alignment horizontal="center"/>
    </xf>
    <xf numFmtId="0" fontId="2" fillId="15" borderId="288" xfId="0" applyFont="1" applyFill="1" applyBorder="1" applyAlignment="1">
      <alignment horizontal="center" vertical="center"/>
    </xf>
    <xf numFmtId="0" fontId="14" fillId="6" borderId="281" xfId="0" applyFont="1" applyFill="1" applyBorder="1" applyAlignment="1">
      <alignment horizontal="center"/>
    </xf>
    <xf numFmtId="0" fontId="14" fillId="6" borderId="282" xfId="0" applyFont="1" applyFill="1" applyBorder="1" applyAlignment="1">
      <alignment horizontal="center"/>
    </xf>
    <xf numFmtId="0" fontId="14" fillId="6" borderId="295" xfId="0" applyFont="1" applyFill="1" applyBorder="1" applyAlignment="1">
      <alignment horizontal="center"/>
    </xf>
    <xf numFmtId="0" fontId="18" fillId="20" borderId="110" xfId="0" applyFont="1" applyFill="1" applyBorder="1" applyAlignment="1">
      <alignment horizontal="center"/>
    </xf>
    <xf numFmtId="0" fontId="14" fillId="0" borderId="0" xfId="0" applyFont="1" applyAlignment="1">
      <alignment horizontal="left" vertical="top" wrapText="1"/>
    </xf>
    <xf numFmtId="14" fontId="3" fillId="0" borderId="52" xfId="0" applyNumberFormat="1" applyFont="1" applyBorder="1" applyProtection="1">
      <protection locked="0"/>
    </xf>
    <xf numFmtId="14" fontId="14" fillId="0" borderId="237" xfId="0" applyNumberFormat="1" applyFont="1" applyBorder="1" applyProtection="1">
      <protection locked="0"/>
    </xf>
    <xf numFmtId="14" fontId="14" fillId="0" borderId="252" xfId="0" applyNumberFormat="1" applyFont="1" applyBorder="1" applyProtection="1">
      <protection locked="0"/>
    </xf>
    <xf numFmtId="42" fontId="14" fillId="6" borderId="365" xfId="0" applyNumberFormat="1" applyFont="1" applyFill="1" applyBorder="1" applyAlignment="1" applyProtection="1">
      <alignment horizontal="left" wrapText="1"/>
      <protection locked="0"/>
    </xf>
    <xf numFmtId="9" fontId="14" fillId="0" borderId="312" xfId="2" applyFont="1" applyFill="1" applyBorder="1" applyAlignment="1" applyProtection="1">
      <alignment horizontal="right" wrapText="1"/>
      <protection locked="0"/>
    </xf>
    <xf numFmtId="42" fontId="14" fillId="0" borderId="312" xfId="0" applyNumberFormat="1" applyFont="1" applyBorder="1" applyAlignment="1" applyProtection="1">
      <alignment horizontal="left" wrapText="1"/>
      <protection locked="0"/>
    </xf>
    <xf numFmtId="42" fontId="14" fillId="6" borderId="320" xfId="0" applyNumberFormat="1" applyFont="1" applyFill="1" applyBorder="1" applyAlignment="1" applyProtection="1">
      <alignment horizontal="left" wrapText="1"/>
      <protection locked="0"/>
    </xf>
    <xf numFmtId="44" fontId="14" fillId="0" borderId="154" xfId="1" applyFont="1" applyFill="1" applyBorder="1" applyProtection="1">
      <protection locked="0"/>
    </xf>
    <xf numFmtId="44" fontId="14" fillId="0" borderId="268" xfId="1" applyFont="1" applyFill="1" applyBorder="1" applyProtection="1">
      <protection locked="0"/>
    </xf>
    <xf numFmtId="44" fontId="14" fillId="0" borderId="271" xfId="1" applyFont="1" applyFill="1" applyBorder="1" applyProtection="1">
      <protection locked="0"/>
    </xf>
    <xf numFmtId="44" fontId="14" fillId="0" borderId="378" xfId="1" applyFont="1" applyFill="1" applyBorder="1" applyProtection="1">
      <protection locked="0"/>
    </xf>
    <xf numFmtId="44" fontId="14" fillId="0" borderId="278" xfId="1" applyFont="1" applyFill="1" applyBorder="1" applyProtection="1">
      <protection locked="0"/>
    </xf>
    <xf numFmtId="44" fontId="14" fillId="0" borderId="407" xfId="1" applyFont="1" applyFill="1" applyBorder="1" applyProtection="1">
      <protection locked="0"/>
    </xf>
    <xf numFmtId="44" fontId="14" fillId="0" borderId="408" xfId="1" applyFont="1" applyFill="1" applyBorder="1" applyProtection="1">
      <protection locked="0"/>
    </xf>
    <xf numFmtId="0" fontId="5" fillId="0" borderId="0" xfId="0" applyFont="1" applyAlignment="1">
      <alignment vertical="center"/>
    </xf>
    <xf numFmtId="3" fontId="13" fillId="0" borderId="273" xfId="0" applyNumberFormat="1" applyFont="1" applyBorder="1" applyAlignment="1" applyProtection="1">
      <alignment vertical="center"/>
      <protection locked="0"/>
    </xf>
    <xf numFmtId="3" fontId="13" fillId="0" borderId="274" xfId="0" applyNumberFormat="1" applyFont="1" applyBorder="1" applyAlignment="1" applyProtection="1">
      <alignment vertical="center"/>
      <protection locked="0"/>
    </xf>
    <xf numFmtId="165" fontId="14" fillId="7" borderId="246" xfId="0" applyNumberFormat="1" applyFont="1" applyFill="1" applyBorder="1" applyProtection="1">
      <protection locked="0"/>
    </xf>
    <xf numFmtId="165" fontId="14" fillId="7" borderId="78" xfId="0" applyNumberFormat="1" applyFont="1" applyFill="1" applyBorder="1" applyProtection="1">
      <protection locked="0"/>
    </xf>
    <xf numFmtId="165" fontId="14" fillId="7" borderId="360" xfId="0" applyNumberFormat="1" applyFont="1" applyFill="1" applyBorder="1" applyProtection="1">
      <protection locked="0"/>
    </xf>
    <xf numFmtId="165" fontId="14" fillId="7" borderId="364" xfId="0" applyNumberFormat="1" applyFont="1" applyFill="1" applyBorder="1" applyProtection="1">
      <protection locked="0"/>
    </xf>
    <xf numFmtId="42" fontId="14" fillId="24" borderId="55" xfId="0" applyNumberFormat="1" applyFont="1" applyFill="1" applyBorder="1"/>
    <xf numFmtId="6" fontId="18" fillId="15" borderId="224" xfId="0" applyNumberFormat="1" applyFont="1" applyFill="1" applyBorder="1" applyAlignment="1">
      <alignment horizontal="center" vertical="center" wrapText="1"/>
    </xf>
    <xf numFmtId="6" fontId="18" fillId="15" borderId="143" xfId="0" applyNumberFormat="1" applyFont="1" applyFill="1" applyBorder="1" applyAlignment="1">
      <alignment horizontal="center" vertical="center" wrapText="1"/>
    </xf>
    <xf numFmtId="166" fontId="47" fillId="0" borderId="454" xfId="0" applyNumberFormat="1" applyFont="1" applyBorder="1" applyAlignment="1">
      <alignment horizontal="center" vertical="top" wrapText="1"/>
    </xf>
    <xf numFmtId="0" fontId="14" fillId="0" borderId="390" xfId="0" applyFont="1" applyBorder="1" applyAlignment="1" applyProtection="1">
      <alignment vertical="center"/>
      <protection locked="0"/>
    </xf>
    <xf numFmtId="169" fontId="14" fillId="0" borderId="390" xfId="0" applyNumberFormat="1" applyFont="1" applyBorder="1" applyProtection="1">
      <protection locked="0"/>
    </xf>
    <xf numFmtId="1" fontId="14" fillId="0" borderId="391" xfId="0" applyNumberFormat="1" applyFont="1" applyBorder="1" applyProtection="1">
      <protection locked="0"/>
    </xf>
    <xf numFmtId="0" fontId="14" fillId="0" borderId="391" xfId="0" applyFont="1" applyBorder="1" applyProtection="1">
      <protection locked="0"/>
    </xf>
    <xf numFmtId="0" fontId="14" fillId="0" borderId="474" xfId="0" applyFont="1" applyBorder="1" applyProtection="1">
      <protection locked="0"/>
    </xf>
    <xf numFmtId="0" fontId="14" fillId="0" borderId="472" xfId="0" applyFont="1" applyBorder="1" applyProtection="1">
      <protection locked="0"/>
    </xf>
    <xf numFmtId="0" fontId="14" fillId="0" borderId="473" xfId="0" applyFont="1" applyBorder="1" applyProtection="1">
      <protection locked="0"/>
    </xf>
    <xf numFmtId="0" fontId="0" fillId="0" borderId="454" xfId="0" applyBorder="1"/>
    <xf numFmtId="0" fontId="5" fillId="0" borderId="0" xfId="0" applyFont="1" applyAlignment="1">
      <alignment horizontal="right"/>
    </xf>
    <xf numFmtId="42" fontId="21" fillId="6" borderId="372" xfId="0" applyNumberFormat="1" applyFont="1" applyFill="1" applyBorder="1" applyAlignment="1">
      <alignment vertical="center"/>
    </xf>
    <xf numFmtId="1" fontId="7" fillId="0" borderId="271" xfId="0" applyNumberFormat="1" applyFont="1" applyBorder="1" applyProtection="1">
      <protection locked="0"/>
    </xf>
    <xf numFmtId="9" fontId="7" fillId="8" borderId="448" xfId="0" applyNumberFormat="1" applyFont="1" applyFill="1" applyBorder="1" applyAlignment="1">
      <alignment vertical="center"/>
    </xf>
    <xf numFmtId="1" fontId="7" fillId="8" borderId="439" xfId="0" applyNumberFormat="1" applyFont="1" applyFill="1" applyBorder="1"/>
    <xf numFmtId="1" fontId="7" fillId="0" borderId="408" xfId="0" applyNumberFormat="1" applyFont="1" applyBorder="1" applyProtection="1">
      <protection locked="0"/>
    </xf>
    <xf numFmtId="166" fontId="15" fillId="0" borderId="454" xfId="0" applyNumberFormat="1" applyFont="1" applyBorder="1" applyAlignment="1">
      <alignment wrapText="1"/>
    </xf>
    <xf numFmtId="166" fontId="15" fillId="0" borderId="454" xfId="0" applyNumberFormat="1" applyFont="1" applyBorder="1" applyAlignment="1">
      <alignment horizontal="center" wrapText="1"/>
    </xf>
    <xf numFmtId="0" fontId="14" fillId="0" borderId="448" xfId="0" applyFont="1" applyBorder="1"/>
    <xf numFmtId="0" fontId="38" fillId="0" borderId="12" xfId="0" applyFont="1" applyBorder="1"/>
    <xf numFmtId="0" fontId="14" fillId="0" borderId="131" xfId="0" applyFont="1" applyBorder="1" applyProtection="1">
      <protection locked="0"/>
    </xf>
    <xf numFmtId="0" fontId="14" fillId="9" borderId="269" xfId="0" applyFont="1" applyFill="1" applyBorder="1" applyAlignment="1">
      <alignment horizontal="center"/>
    </xf>
    <xf numFmtId="0" fontId="54" fillId="0" borderId="44" xfId="0" applyFont="1" applyBorder="1" applyAlignment="1">
      <alignment wrapText="1"/>
    </xf>
    <xf numFmtId="165" fontId="38" fillId="5" borderId="142" xfId="0" applyNumberFormat="1" applyFont="1" applyFill="1" applyBorder="1" applyAlignment="1" applyProtection="1">
      <alignment vertical="center"/>
      <protection locked="0"/>
    </xf>
    <xf numFmtId="0" fontId="15" fillId="7" borderId="84" xfId="0" applyFont="1" applyFill="1" applyBorder="1" applyAlignment="1" applyProtection="1">
      <alignment horizontal="center"/>
      <protection locked="0"/>
    </xf>
    <xf numFmtId="0" fontId="74" fillId="0" borderId="0" xfId="0" applyFont="1"/>
    <xf numFmtId="42" fontId="0" fillId="0" borderId="0" xfId="0" applyNumberFormat="1"/>
    <xf numFmtId="0" fontId="0" fillId="0" borderId="20" xfId="0" applyBorder="1"/>
    <xf numFmtId="0" fontId="75" fillId="0" borderId="0" xfId="0" applyFont="1"/>
    <xf numFmtId="0" fontId="75" fillId="28" borderId="483" xfId="0" applyFont="1" applyFill="1" applyBorder="1" applyAlignment="1">
      <alignment vertical="center"/>
    </xf>
    <xf numFmtId="44" fontId="0" fillId="0" borderId="0" xfId="0" applyNumberFormat="1"/>
    <xf numFmtId="0" fontId="50" fillId="0" borderId="0" xfId="0" applyFont="1" applyAlignment="1">
      <alignment vertical="center" wrapText="1"/>
    </xf>
    <xf numFmtId="0" fontId="50" fillId="0" borderId="3" xfId="0" applyFont="1" applyBorder="1" applyAlignment="1">
      <alignment vertical="center" wrapText="1"/>
    </xf>
    <xf numFmtId="166" fontId="44" fillId="0" borderId="0" xfId="0" applyNumberFormat="1" applyFont="1"/>
    <xf numFmtId="10" fontId="50" fillId="7" borderId="403" xfId="0" applyNumberFormat="1" applyFont="1" applyFill="1" applyBorder="1" applyProtection="1">
      <protection locked="0"/>
    </xf>
    <xf numFmtId="0" fontId="50" fillId="0" borderId="0" xfId="0" applyFont="1" applyAlignment="1">
      <alignment vertical="center"/>
    </xf>
    <xf numFmtId="0" fontId="52" fillId="0" borderId="454" xfId="0" applyFont="1" applyBorder="1"/>
    <xf numFmtId="0" fontId="50" fillId="0" borderId="454" xfId="0" applyFont="1" applyBorder="1"/>
    <xf numFmtId="14" fontId="3" fillId="0" borderId="239" xfId="0" applyNumberFormat="1" applyFont="1" applyBorder="1" applyAlignment="1" applyProtection="1">
      <alignment horizontal="center"/>
      <protection locked="0"/>
    </xf>
    <xf numFmtId="0" fontId="0" fillId="6" borderId="143" xfId="0" applyFill="1" applyBorder="1" applyAlignment="1">
      <alignment horizontal="center"/>
    </xf>
    <xf numFmtId="0" fontId="0" fillId="6" borderId="223" xfId="0" applyFill="1" applyBorder="1" applyAlignment="1">
      <alignment horizontal="center"/>
    </xf>
    <xf numFmtId="9" fontId="18" fillId="15" borderId="155" xfId="0" applyNumberFormat="1" applyFont="1" applyFill="1" applyBorder="1" applyAlignment="1">
      <alignment horizontal="center" vertical="center" wrapText="1"/>
    </xf>
    <xf numFmtId="9" fontId="18" fillId="15" borderId="156" xfId="0" applyNumberFormat="1" applyFont="1" applyFill="1" applyBorder="1" applyAlignment="1">
      <alignment horizontal="center" vertical="center" wrapText="1"/>
    </xf>
    <xf numFmtId="0" fontId="3" fillId="6" borderId="272" xfId="0" applyFont="1" applyFill="1" applyBorder="1" applyAlignment="1">
      <alignment horizontal="center"/>
    </xf>
    <xf numFmtId="0" fontId="1" fillId="6" borderId="272" xfId="0" applyFont="1" applyFill="1" applyBorder="1" applyAlignment="1">
      <alignment horizontal="center"/>
    </xf>
    <xf numFmtId="0" fontId="1" fillId="6" borderId="280" xfId="0" applyFont="1" applyFill="1" applyBorder="1" applyAlignment="1">
      <alignment horizontal="center"/>
    </xf>
    <xf numFmtId="0" fontId="2" fillId="15" borderId="225" xfId="0" applyFont="1" applyFill="1" applyBorder="1"/>
    <xf numFmtId="0" fontId="13" fillId="0" borderId="377" xfId="0" applyFont="1" applyBorder="1" applyAlignment="1" applyProtection="1">
      <alignment horizontal="left"/>
      <protection locked="0"/>
    </xf>
    <xf numFmtId="0" fontId="0" fillId="0" borderId="377" xfId="0" applyBorder="1" applyAlignment="1" applyProtection="1">
      <alignment horizontal="left"/>
      <protection locked="0"/>
    </xf>
    <xf numFmtId="0" fontId="13" fillId="0" borderId="322" xfId="0" applyFont="1" applyBorder="1" applyAlignment="1" applyProtection="1">
      <alignment horizontal="left"/>
      <protection locked="0"/>
    </xf>
    <xf numFmtId="0" fontId="3" fillId="0" borderId="283" xfId="0" applyFont="1" applyBorder="1" applyAlignment="1" applyProtection="1">
      <alignment horizontal="center"/>
      <protection locked="0"/>
    </xf>
    <xf numFmtId="14" fontId="3" fillId="0" borderId="473" xfId="0" applyNumberFormat="1" applyFont="1" applyBorder="1" applyAlignment="1" applyProtection="1">
      <alignment horizontal="center"/>
      <protection locked="0"/>
    </xf>
    <xf numFmtId="0" fontId="18" fillId="15" borderId="105" xfId="0" applyFont="1" applyFill="1" applyBorder="1" applyAlignment="1">
      <alignment horizontal="left" vertical="center" wrapText="1"/>
    </xf>
    <xf numFmtId="0" fontId="18" fillId="15" borderId="205" xfId="0" applyFont="1" applyFill="1" applyBorder="1" applyAlignment="1">
      <alignment horizontal="center" vertical="center" wrapText="1"/>
    </xf>
    <xf numFmtId="0" fontId="14" fillId="0" borderId="369" xfId="0" applyFont="1" applyBorder="1" applyAlignment="1" applyProtection="1">
      <alignment horizontal="center"/>
      <protection locked="0"/>
    </xf>
    <xf numFmtId="0" fontId="14" fillId="0" borderId="370" xfId="0" applyFont="1" applyBorder="1" applyAlignment="1" applyProtection="1">
      <alignment horizontal="center"/>
      <protection locked="0"/>
    </xf>
    <xf numFmtId="0" fontId="0" fillId="0" borderId="369" xfId="0" applyBorder="1" applyAlignment="1" applyProtection="1">
      <alignment horizontal="center"/>
      <protection locked="0"/>
    </xf>
    <xf numFmtId="0" fontId="0" fillId="0" borderId="312" xfId="0" applyBorder="1" applyAlignment="1" applyProtection="1">
      <alignment horizontal="center"/>
      <protection locked="0"/>
    </xf>
    <xf numFmtId="0" fontId="0" fillId="0" borderId="370" xfId="0" applyBorder="1" applyAlignment="1" applyProtection="1">
      <alignment horizontal="center"/>
      <protection locked="0"/>
    </xf>
    <xf numFmtId="0" fontId="0" fillId="0" borderId="488" xfId="0" applyBorder="1" applyAlignment="1" applyProtection="1">
      <alignment horizontal="center"/>
      <protection locked="0"/>
    </xf>
    <xf numFmtId="0" fontId="0" fillId="0" borderId="348" xfId="0" applyBorder="1" applyAlignment="1" applyProtection="1">
      <alignment horizontal="center"/>
      <protection locked="0"/>
    </xf>
    <xf numFmtId="0" fontId="0" fillId="0" borderId="419" xfId="0" applyBorder="1" applyAlignment="1" applyProtection="1">
      <alignment horizontal="center"/>
      <protection locked="0"/>
    </xf>
    <xf numFmtId="0" fontId="0" fillId="0" borderId="489" xfId="0" applyBorder="1" applyAlignment="1" applyProtection="1">
      <alignment horizontal="center"/>
      <protection locked="0"/>
    </xf>
    <xf numFmtId="0" fontId="14" fillId="0" borderId="236" xfId="0" applyFont="1" applyBorder="1" applyAlignment="1" applyProtection="1">
      <alignment horizontal="center"/>
      <protection locked="0"/>
    </xf>
    <xf numFmtId="0" fontId="0" fillId="0" borderId="236" xfId="0" applyBorder="1" applyAlignment="1" applyProtection="1">
      <alignment horizontal="center"/>
      <protection locked="0"/>
    </xf>
    <xf numFmtId="0" fontId="0" fillId="0" borderId="490" xfId="0" applyBorder="1" applyAlignment="1" applyProtection="1">
      <alignment horizontal="center"/>
      <protection locked="0"/>
    </xf>
    <xf numFmtId="0" fontId="0" fillId="6" borderId="141" xfId="0" applyFill="1" applyBorder="1" applyAlignment="1">
      <alignment horizontal="center"/>
    </xf>
    <xf numFmtId="9" fontId="18" fillId="15" borderId="105" xfId="0" applyNumberFormat="1" applyFont="1" applyFill="1" applyBorder="1" applyAlignment="1">
      <alignment horizontal="center" vertical="center" wrapText="1"/>
    </xf>
    <xf numFmtId="0" fontId="14" fillId="0" borderId="311" xfId="0" applyFont="1" applyBorder="1" applyAlignment="1" applyProtection="1">
      <alignment horizontal="center"/>
      <protection locked="0"/>
    </xf>
    <xf numFmtId="0" fontId="0" fillId="0" borderId="311" xfId="0" applyBorder="1" applyAlignment="1" applyProtection="1">
      <alignment horizontal="center"/>
      <protection locked="0"/>
    </xf>
    <xf numFmtId="0" fontId="0" fillId="0" borderId="422" xfId="0" applyBorder="1" applyAlignment="1" applyProtection="1">
      <alignment horizontal="center"/>
      <protection locked="0"/>
    </xf>
    <xf numFmtId="0" fontId="5" fillId="6" borderId="97" xfId="0" applyFont="1" applyFill="1" applyBorder="1" applyAlignment="1">
      <alignment horizontal="center"/>
    </xf>
    <xf numFmtId="0" fontId="14" fillId="0" borderId="491" xfId="0" applyFont="1" applyBorder="1" applyAlignment="1" applyProtection="1">
      <alignment horizontal="center"/>
      <protection locked="0"/>
    </xf>
    <xf numFmtId="0" fontId="14" fillId="0" borderId="309" xfId="0" applyFont="1" applyBorder="1" applyAlignment="1" applyProtection="1">
      <alignment horizontal="center"/>
      <protection locked="0"/>
    </xf>
    <xf numFmtId="0" fontId="14" fillId="0" borderId="391" xfId="0" applyFont="1" applyBorder="1" applyAlignment="1" applyProtection="1">
      <alignment horizontal="center"/>
      <protection locked="0"/>
    </xf>
    <xf numFmtId="0" fontId="14" fillId="0" borderId="308" xfId="0" applyFont="1" applyBorder="1" applyAlignment="1" applyProtection="1">
      <alignment horizontal="center"/>
      <protection locked="0"/>
    </xf>
    <xf numFmtId="0" fontId="14" fillId="0" borderId="492" xfId="0" applyFont="1" applyBorder="1" applyAlignment="1" applyProtection="1">
      <alignment horizontal="center"/>
      <protection locked="0"/>
    </xf>
    <xf numFmtId="0" fontId="3" fillId="6" borderId="465" xfId="0" applyFont="1" applyFill="1" applyBorder="1" applyAlignment="1">
      <alignment horizontal="center"/>
    </xf>
    <xf numFmtId="9" fontId="38" fillId="15" borderId="113" xfId="0" applyNumberFormat="1" applyFont="1" applyFill="1" applyBorder="1" applyAlignment="1">
      <alignment horizontal="center" vertical="center"/>
    </xf>
    <xf numFmtId="9" fontId="38" fillId="15" borderId="486" xfId="0" applyNumberFormat="1" applyFont="1" applyFill="1" applyBorder="1" applyAlignment="1">
      <alignment horizontal="center" vertical="center"/>
    </xf>
    <xf numFmtId="0" fontId="3" fillId="0" borderId="204" xfId="0" applyFont="1" applyBorder="1"/>
    <xf numFmtId="0" fontId="3" fillId="0" borderId="206" xfId="0" applyFont="1" applyBorder="1"/>
    <xf numFmtId="0" fontId="3" fillId="0" borderId="448" xfId="0" applyFont="1" applyBorder="1"/>
    <xf numFmtId="0" fontId="3" fillId="0" borderId="3" xfId="0" applyFont="1" applyBorder="1"/>
    <xf numFmtId="0" fontId="0" fillId="0" borderId="448" xfId="0" applyBorder="1"/>
    <xf numFmtId="9" fontId="18" fillId="0" borderId="206" xfId="0" applyNumberFormat="1" applyFont="1" applyBorder="1" applyAlignment="1">
      <alignment vertical="center" wrapText="1"/>
    </xf>
    <xf numFmtId="0" fontId="3" fillId="0" borderId="12" xfId="0" applyFont="1" applyBorder="1"/>
    <xf numFmtId="0" fontId="3" fillId="0" borderId="216" xfId="0" applyFont="1" applyBorder="1"/>
    <xf numFmtId="0" fontId="14" fillId="29" borderId="0" xfId="0" applyFont="1" applyFill="1"/>
    <xf numFmtId="42" fontId="15" fillId="6" borderId="141" xfId="0" applyNumberFormat="1" applyFont="1" applyFill="1" applyBorder="1" applyAlignment="1">
      <alignment horizontal="right"/>
    </xf>
    <xf numFmtId="166" fontId="40" fillId="15" borderId="224" xfId="0" applyNumberFormat="1" applyFont="1" applyFill="1" applyBorder="1" applyAlignment="1">
      <alignment horizontal="center" vertical="center" wrapText="1"/>
    </xf>
    <xf numFmtId="42" fontId="14" fillId="0" borderId="269" xfId="0" applyNumberFormat="1" applyFont="1" applyBorder="1" applyAlignment="1" applyProtection="1">
      <alignment horizontal="right"/>
      <protection locked="0"/>
    </xf>
    <xf numFmtId="42" fontId="14" fillId="0" borderId="272" xfId="0" applyNumberFormat="1" applyFont="1" applyBorder="1" applyAlignment="1" applyProtection="1">
      <alignment horizontal="right"/>
      <protection locked="0"/>
    </xf>
    <xf numFmtId="42" fontId="14" fillId="0" borderId="405" xfId="0" applyNumberFormat="1" applyFont="1" applyBorder="1" applyAlignment="1" applyProtection="1">
      <alignment horizontal="right"/>
      <protection locked="0"/>
    </xf>
    <xf numFmtId="42" fontId="15" fillId="6" borderId="141" xfId="0" applyNumberFormat="1" applyFont="1" applyFill="1" applyBorder="1"/>
    <xf numFmtId="0" fontId="18" fillId="15" borderId="224" xfId="0" applyFont="1" applyFill="1" applyBorder="1" applyAlignment="1">
      <alignment horizontal="center" vertical="center" wrapText="1"/>
    </xf>
    <xf numFmtId="42" fontId="14" fillId="0" borderId="424" xfId="0" applyNumberFormat="1" applyFont="1" applyBorder="1" applyAlignment="1" applyProtection="1">
      <alignment horizontal="right"/>
      <protection locked="0"/>
    </xf>
    <xf numFmtId="42" fontId="14" fillId="0" borderId="319" xfId="0" applyNumberFormat="1" applyFont="1" applyBorder="1" applyAlignment="1" applyProtection="1">
      <alignment horizontal="right"/>
      <protection locked="0"/>
    </xf>
    <xf numFmtId="42" fontId="15" fillId="6" borderId="223" xfId="0" applyNumberFormat="1" applyFont="1" applyFill="1" applyBorder="1" applyAlignment="1">
      <alignment horizontal="right"/>
    </xf>
    <xf numFmtId="0" fontId="40" fillId="6" borderId="497" xfId="0" applyFont="1" applyFill="1" applyBorder="1" applyAlignment="1">
      <alignment horizontal="center" vertical="center" wrapText="1"/>
    </xf>
    <xf numFmtId="0" fontId="40" fillId="6" borderId="498" xfId="0" applyFont="1" applyFill="1" applyBorder="1" applyAlignment="1">
      <alignment horizontal="center" vertical="center" wrapText="1"/>
    </xf>
    <xf numFmtId="0" fontId="40" fillId="6" borderId="499" xfId="0" applyFont="1" applyFill="1" applyBorder="1" applyAlignment="1">
      <alignment horizontal="center" vertical="center" wrapText="1"/>
    </xf>
    <xf numFmtId="166" fontId="40" fillId="6" borderId="497" xfId="0" applyNumberFormat="1" applyFont="1" applyFill="1" applyBorder="1" applyAlignment="1">
      <alignment horizontal="center" wrapText="1"/>
    </xf>
    <xf numFmtId="166" fontId="40" fillId="6" borderId="498" xfId="0" applyNumberFormat="1" applyFont="1" applyFill="1" applyBorder="1" applyAlignment="1">
      <alignment horizontal="center" wrapText="1"/>
    </xf>
    <xf numFmtId="166" fontId="40" fillId="6" borderId="499" xfId="0" applyNumberFormat="1" applyFont="1" applyFill="1" applyBorder="1" applyAlignment="1">
      <alignment horizontal="center" wrapText="1"/>
    </xf>
    <xf numFmtId="0" fontId="38" fillId="0" borderId="500" xfId="0" applyFont="1" applyBorder="1" applyAlignment="1">
      <alignment vertical="center"/>
    </xf>
    <xf numFmtId="0" fontId="0" fillId="0" borderId="496" xfId="0" applyBorder="1"/>
    <xf numFmtId="0" fontId="38" fillId="0" borderId="500" xfId="0" applyFont="1" applyBorder="1" applyAlignment="1">
      <alignment horizontal="left" vertical="center"/>
    </xf>
    <xf numFmtId="0" fontId="60" fillId="0" borderId="0" xfId="0" applyFont="1" applyAlignment="1">
      <alignment vertical="center"/>
    </xf>
    <xf numFmtId="0" fontId="38" fillId="0" borderId="503" xfId="0" applyFont="1" applyBorder="1" applyAlignment="1">
      <alignment vertical="center"/>
    </xf>
    <xf numFmtId="0" fontId="0" fillId="0" borderId="504" xfId="0" applyBorder="1"/>
    <xf numFmtId="0" fontId="61" fillId="0" borderId="0" xfId="0" applyFont="1" applyAlignment="1">
      <alignment horizontal="left" vertical="center"/>
    </xf>
    <xf numFmtId="0" fontId="39" fillId="0" borderId="0" xfId="0" applyFont="1"/>
    <xf numFmtId="0" fontId="39" fillId="0" borderId="160" xfId="0" applyFont="1" applyBorder="1"/>
    <xf numFmtId="0" fontId="39" fillId="0" borderId="0" xfId="0" applyFont="1" applyProtection="1">
      <protection locked="0"/>
    </xf>
    <xf numFmtId="44" fontId="0" fillId="0" borderId="0" xfId="1" applyFont="1" applyFill="1" applyProtection="1">
      <protection locked="0"/>
    </xf>
    <xf numFmtId="165" fontId="14" fillId="0" borderId="243" xfId="0" applyNumberFormat="1" applyFont="1" applyBorder="1" applyProtection="1">
      <protection locked="0"/>
    </xf>
    <xf numFmtId="165" fontId="14" fillId="0" borderId="360" xfId="0" applyNumberFormat="1" applyFont="1" applyBorder="1" applyProtection="1">
      <protection locked="0"/>
    </xf>
    <xf numFmtId="6" fontId="38" fillId="8" borderId="12" xfId="0" applyNumberFormat="1" applyFont="1" applyFill="1" applyBorder="1" applyAlignment="1">
      <alignment horizontal="right" vertical="center"/>
    </xf>
    <xf numFmtId="6" fontId="38" fillId="8" borderId="454" xfId="0" applyNumberFormat="1" applyFont="1" applyFill="1" applyBorder="1" applyAlignment="1">
      <alignment horizontal="right" vertical="center"/>
    </xf>
    <xf numFmtId="6" fontId="38" fillId="8" borderId="216" xfId="0" applyNumberFormat="1" applyFont="1" applyFill="1" applyBorder="1" applyAlignment="1">
      <alignment horizontal="right" vertical="center"/>
    </xf>
    <xf numFmtId="0" fontId="40" fillId="15" borderId="223" xfId="0" applyFont="1" applyFill="1" applyBorder="1" applyAlignment="1">
      <alignment horizontal="center" wrapText="1"/>
    </xf>
    <xf numFmtId="0" fontId="18" fillId="15" borderId="223" xfId="0" applyFont="1" applyFill="1" applyBorder="1" applyAlignment="1">
      <alignment horizontal="center" wrapText="1"/>
    </xf>
    <xf numFmtId="0" fontId="18" fillId="15" borderId="224" xfId="0" applyFont="1" applyFill="1" applyBorder="1" applyAlignment="1">
      <alignment wrapText="1"/>
    </xf>
    <xf numFmtId="0" fontId="14" fillId="0" borderId="428" xfId="0" applyFont="1" applyBorder="1" applyProtection="1">
      <protection locked="0"/>
    </xf>
    <xf numFmtId="166" fontId="14" fillId="0" borderId="390" xfId="0" applyNumberFormat="1" applyFont="1" applyBorder="1" applyProtection="1">
      <protection locked="0"/>
    </xf>
    <xf numFmtId="14" fontId="14" fillId="0" borderId="474" xfId="0" applyNumberFormat="1" applyFont="1" applyBorder="1" applyProtection="1">
      <protection locked="0"/>
    </xf>
    <xf numFmtId="14" fontId="14" fillId="0" borderId="517" xfId="0" applyNumberFormat="1" applyFont="1" applyBorder="1" applyProtection="1">
      <protection locked="0"/>
    </xf>
    <xf numFmtId="166" fontId="14" fillId="0" borderId="518" xfId="0" applyNumberFormat="1" applyFont="1" applyBorder="1" applyAlignment="1" applyProtection="1">
      <alignment wrapText="1"/>
      <protection locked="0"/>
    </xf>
    <xf numFmtId="166" fontId="14" fillId="0" borderId="519" xfId="0" applyNumberFormat="1" applyFont="1" applyBorder="1" applyAlignment="1" applyProtection="1">
      <alignment wrapText="1"/>
      <protection locked="0"/>
    </xf>
    <xf numFmtId="0" fontId="14" fillId="0" borderId="520" xfId="0" applyFont="1" applyBorder="1" applyProtection="1">
      <protection locked="0"/>
    </xf>
    <xf numFmtId="170" fontId="14" fillId="0" borderId="521" xfId="0" applyNumberFormat="1" applyFont="1" applyBorder="1" applyProtection="1">
      <protection locked="0"/>
    </xf>
    <xf numFmtId="0" fontId="14" fillId="0" borderId="522" xfId="0" applyFont="1" applyBorder="1" applyProtection="1">
      <protection locked="0"/>
    </xf>
    <xf numFmtId="42" fontId="21" fillId="6" borderId="230" xfId="0" applyNumberFormat="1" applyFont="1" applyFill="1" applyBorder="1" applyAlignment="1">
      <alignment vertical="center"/>
    </xf>
    <xf numFmtId="0" fontId="13" fillId="6" borderId="390" xfId="0" applyFont="1" applyFill="1" applyBorder="1" applyAlignment="1">
      <alignment horizontal="left"/>
    </xf>
    <xf numFmtId="0" fontId="13" fillId="6" borderId="235" xfId="0" applyFont="1" applyFill="1" applyBorder="1" applyAlignment="1">
      <alignment horizontal="left"/>
    </xf>
    <xf numFmtId="0" fontId="0" fillId="6" borderId="235" xfId="0" applyFill="1" applyBorder="1" applyAlignment="1">
      <alignment horizontal="left"/>
    </xf>
    <xf numFmtId="0" fontId="0" fillId="6" borderId="240" xfId="0" applyFill="1" applyBorder="1" applyAlignment="1">
      <alignment horizontal="left"/>
    </xf>
    <xf numFmtId="42" fontId="7" fillId="0" borderId="527" xfId="0" applyNumberFormat="1" applyFont="1" applyBorder="1" applyProtection="1">
      <protection locked="0"/>
    </xf>
    <xf numFmtId="42" fontId="5" fillId="23" borderId="525" xfId="0" applyNumberFormat="1" applyFont="1" applyFill="1" applyBorder="1" applyAlignment="1">
      <alignment vertical="center"/>
    </xf>
    <xf numFmtId="42" fontId="7" fillId="8" borderId="271" xfId="0" applyNumberFormat="1" applyFont="1" applyFill="1" applyBorder="1" applyProtection="1">
      <protection locked="0"/>
    </xf>
    <xf numFmtId="42" fontId="7" fillId="8" borderId="262" xfId="0" applyNumberFormat="1" applyFont="1" applyFill="1" applyBorder="1" applyProtection="1">
      <protection locked="0"/>
    </xf>
    <xf numFmtId="0" fontId="18" fillId="30" borderId="0" xfId="0" applyFont="1" applyFill="1" applyAlignment="1">
      <alignment vertical="center"/>
    </xf>
    <xf numFmtId="0" fontId="14" fillId="30" borderId="0" xfId="0" applyFont="1" applyFill="1"/>
    <xf numFmtId="0" fontId="14" fillId="0" borderId="26" xfId="0" applyFont="1" applyBorder="1" applyAlignment="1">
      <alignment horizontal="right" vertical="center"/>
    </xf>
    <xf numFmtId="0" fontId="14" fillId="0" borderId="6" xfId="0" applyFont="1" applyBorder="1" applyAlignment="1" applyProtection="1">
      <alignment horizontal="left"/>
      <protection locked="0"/>
    </xf>
    <xf numFmtId="0" fontId="14" fillId="0" borderId="6" xfId="0" applyFont="1" applyBorder="1" applyProtection="1">
      <protection locked="0"/>
    </xf>
    <xf numFmtId="9" fontId="18" fillId="15" borderId="127" xfId="0" applyNumberFormat="1" applyFont="1" applyFill="1" applyBorder="1" applyAlignment="1">
      <alignment horizontal="center" vertical="center" wrapText="1"/>
    </xf>
    <xf numFmtId="44" fontId="21" fillId="0" borderId="375" xfId="0" applyNumberFormat="1" applyFont="1" applyBorder="1" applyAlignment="1" applyProtection="1">
      <alignment vertical="center"/>
      <protection locked="0"/>
    </xf>
    <xf numFmtId="44" fontId="21" fillId="0" borderId="239" xfId="0" applyNumberFormat="1" applyFont="1" applyBorder="1" applyAlignment="1" applyProtection="1">
      <alignment vertical="center"/>
      <protection locked="0"/>
    </xf>
    <xf numFmtId="3" fontId="13" fillId="0" borderId="0" xfId="0" applyNumberFormat="1" applyFont="1" applyAlignment="1">
      <alignment horizontal="left"/>
    </xf>
    <xf numFmtId="0" fontId="15" fillId="0" borderId="0" xfId="0" applyFont="1" applyAlignment="1">
      <alignment horizontal="center" vertical="center" wrapText="1"/>
    </xf>
    <xf numFmtId="0" fontId="14" fillId="15" borderId="153" xfId="0" applyFont="1" applyFill="1" applyBorder="1" applyAlignment="1">
      <alignment wrapText="1"/>
    </xf>
    <xf numFmtId="0" fontId="35" fillId="0" borderId="0" xfId="0" applyFont="1" applyAlignment="1">
      <alignment horizontal="right" vertical="center"/>
    </xf>
    <xf numFmtId="0" fontId="35" fillId="0" borderId="3" xfId="0" applyFont="1" applyBorder="1" applyAlignment="1">
      <alignment horizontal="right" vertical="center"/>
    </xf>
    <xf numFmtId="0" fontId="14" fillId="0" borderId="221" xfId="0" applyFont="1" applyBorder="1" applyProtection="1">
      <protection locked="0"/>
    </xf>
    <xf numFmtId="0" fontId="14" fillId="0" borderId="51" xfId="0" applyFont="1" applyBorder="1" applyProtection="1">
      <protection locked="0"/>
    </xf>
    <xf numFmtId="0" fontId="14" fillId="0" borderId="28" xfId="0" applyFont="1" applyBorder="1" applyProtection="1">
      <protection locked="0"/>
    </xf>
    <xf numFmtId="0" fontId="22" fillId="5" borderId="516" xfId="0" applyFont="1" applyFill="1" applyBorder="1" applyProtection="1">
      <protection locked="0"/>
    </xf>
    <xf numFmtId="0" fontId="22" fillId="5" borderId="523" xfId="0" applyFont="1" applyFill="1" applyBorder="1" applyProtection="1">
      <protection locked="0"/>
    </xf>
    <xf numFmtId="0" fontId="14" fillId="0" borderId="523" xfId="0" applyFont="1" applyBorder="1" applyProtection="1">
      <protection locked="0"/>
    </xf>
    <xf numFmtId="0" fontId="0" fillId="5" borderId="524" xfId="0" applyFill="1" applyBorder="1" applyProtection="1">
      <protection locked="0"/>
    </xf>
    <xf numFmtId="0" fontId="0" fillId="5" borderId="240" xfId="0" applyFill="1" applyBorder="1" applyProtection="1">
      <protection locked="0"/>
    </xf>
    <xf numFmtId="0" fontId="0" fillId="5" borderId="279" xfId="0" applyFill="1" applyBorder="1" applyProtection="1">
      <protection locked="0"/>
    </xf>
    <xf numFmtId="0" fontId="14" fillId="0" borderId="279" xfId="0" applyFont="1" applyBorder="1" applyProtection="1">
      <protection locked="0"/>
    </xf>
    <xf numFmtId="0" fontId="0" fillId="5" borderId="430" xfId="0" applyFill="1" applyBorder="1" applyProtection="1">
      <protection locked="0"/>
    </xf>
    <xf numFmtId="0" fontId="0" fillId="5" borderId="235" xfId="0" applyFill="1" applyBorder="1" applyProtection="1">
      <protection locked="0"/>
    </xf>
    <xf numFmtId="0" fontId="0" fillId="5" borderId="262" xfId="0" applyFill="1" applyBorder="1" applyProtection="1">
      <protection locked="0"/>
    </xf>
    <xf numFmtId="0" fontId="0" fillId="5" borderId="264" xfId="0" applyFill="1" applyBorder="1" applyProtection="1">
      <protection locked="0"/>
    </xf>
    <xf numFmtId="10" fontId="50" fillId="7" borderId="399" xfId="0" applyNumberFormat="1" applyFont="1" applyFill="1" applyBorder="1" applyProtection="1">
      <protection locked="0"/>
    </xf>
    <xf numFmtId="167" fontId="0" fillId="0" borderId="0" xfId="0" applyNumberFormat="1" applyProtection="1">
      <protection locked="0"/>
    </xf>
    <xf numFmtId="42" fontId="40" fillId="6" borderId="183" xfId="0" applyNumberFormat="1" applyFont="1" applyFill="1" applyBorder="1" applyAlignment="1">
      <alignment vertical="center"/>
    </xf>
    <xf numFmtId="42" fontId="40" fillId="6" borderId="184" xfId="0" applyNumberFormat="1" applyFont="1" applyFill="1" applyBorder="1" applyAlignment="1">
      <alignment vertical="center"/>
    </xf>
    <xf numFmtId="42" fontId="40" fillId="6" borderId="144" xfId="0" applyNumberFormat="1" applyFont="1" applyFill="1" applyBorder="1" applyAlignment="1">
      <alignment vertical="center"/>
    </xf>
    <xf numFmtId="42" fontId="38" fillId="6" borderId="347" xfId="0" applyNumberFormat="1" applyFont="1" applyFill="1" applyBorder="1" applyAlignment="1">
      <alignment horizontal="right" vertical="center"/>
    </xf>
    <xf numFmtId="42" fontId="38" fillId="6" borderId="348" xfId="0" applyNumberFormat="1" applyFont="1" applyFill="1" applyBorder="1" applyAlignment="1">
      <alignment horizontal="right" vertical="center"/>
    </xf>
    <xf numFmtId="42" fontId="38" fillId="6" borderId="343" xfId="0" applyNumberFormat="1" applyFont="1" applyFill="1" applyBorder="1" applyAlignment="1">
      <alignment horizontal="right" vertical="center"/>
    </xf>
    <xf numFmtId="42" fontId="38" fillId="0" borderId="329" xfId="0" applyNumberFormat="1" applyFont="1" applyBorder="1" applyAlignment="1" applyProtection="1">
      <alignment horizontal="right" vertical="center"/>
      <protection locked="0"/>
    </xf>
    <xf numFmtId="42" fontId="38" fillId="0" borderId="330" xfId="0" applyNumberFormat="1" applyFont="1" applyBorder="1" applyAlignment="1" applyProtection="1">
      <alignment horizontal="right" vertical="center"/>
      <protection locked="0"/>
    </xf>
    <xf numFmtId="42" fontId="38" fillId="0" borderId="331" xfId="0" applyNumberFormat="1" applyFont="1" applyBorder="1" applyAlignment="1" applyProtection="1">
      <alignment vertical="center"/>
      <protection locked="0"/>
    </xf>
    <xf numFmtId="42" fontId="38" fillId="0" borderId="334" xfId="0" applyNumberFormat="1" applyFont="1" applyBorder="1" applyAlignment="1" applyProtection="1">
      <alignment horizontal="right" vertical="center"/>
      <protection locked="0"/>
    </xf>
    <xf numFmtId="42" fontId="38" fillId="0" borderId="335" xfId="0" applyNumberFormat="1" applyFont="1" applyBorder="1" applyAlignment="1" applyProtection="1">
      <alignment horizontal="right" vertical="center"/>
      <protection locked="0"/>
    </xf>
    <xf numFmtId="42" fontId="38" fillId="0" borderId="313" xfId="0" applyNumberFormat="1" applyFont="1" applyBorder="1" applyAlignment="1" applyProtection="1">
      <alignment vertical="center"/>
      <protection locked="0"/>
    </xf>
    <xf numFmtId="42" fontId="38" fillId="0" borderId="341" xfId="0" applyNumberFormat="1" applyFont="1" applyBorder="1" applyAlignment="1" applyProtection="1">
      <alignment horizontal="right" vertical="center"/>
      <protection locked="0"/>
    </xf>
    <xf numFmtId="42" fontId="38" fillId="0" borderId="342" xfId="0" applyNumberFormat="1" applyFont="1" applyBorder="1" applyAlignment="1" applyProtection="1">
      <alignment horizontal="right" vertical="center"/>
      <protection locked="0"/>
    </xf>
    <xf numFmtId="42" fontId="38" fillId="0" borderId="343" xfId="0" applyNumberFormat="1" applyFont="1" applyBorder="1" applyAlignment="1" applyProtection="1">
      <alignment vertical="center"/>
      <protection locked="0"/>
    </xf>
    <xf numFmtId="42" fontId="38" fillId="6" borderId="367" xfId="0" applyNumberFormat="1" applyFont="1" applyFill="1" applyBorder="1" applyAlignment="1">
      <alignment horizontal="right" vertical="center"/>
    </xf>
    <xf numFmtId="42" fontId="38" fillId="0" borderId="355" xfId="0" applyNumberFormat="1" applyFont="1" applyBorder="1" applyAlignment="1" applyProtection="1">
      <alignment vertical="center"/>
      <protection locked="0"/>
    </xf>
    <xf numFmtId="42" fontId="38" fillId="0" borderId="356" xfId="0" applyNumberFormat="1" applyFont="1" applyBorder="1" applyAlignment="1" applyProtection="1">
      <alignment vertical="center"/>
      <protection locked="0"/>
    </xf>
    <xf numFmtId="42" fontId="38" fillId="6" borderId="422" xfId="0" applyNumberFormat="1" applyFont="1" applyFill="1" applyBorder="1" applyAlignment="1">
      <alignment horizontal="right" vertical="center"/>
    </xf>
    <xf numFmtId="42" fontId="38" fillId="0" borderId="475" xfId="0" applyNumberFormat="1" applyFont="1" applyBorder="1" applyAlignment="1" applyProtection="1">
      <alignment vertical="center"/>
      <protection locked="0"/>
    </xf>
    <xf numFmtId="42" fontId="38" fillId="0" borderId="476" xfId="0" applyNumberFormat="1" applyFont="1" applyBorder="1" applyAlignment="1" applyProtection="1">
      <alignment vertical="center"/>
      <protection locked="0"/>
    </xf>
    <xf numFmtId="42" fontId="58" fillId="6" borderId="513" xfId="0" applyNumberFormat="1" applyFont="1" applyFill="1" applyBorder="1" applyAlignment="1">
      <alignment horizontal="right" vertical="center"/>
    </xf>
    <xf numFmtId="42" fontId="38" fillId="6" borderId="510" xfId="0" applyNumberFormat="1" applyFont="1" applyFill="1" applyBorder="1" applyAlignment="1">
      <alignment horizontal="right" vertical="center"/>
    </xf>
    <xf numFmtId="42" fontId="38" fillId="0" borderId="511" xfId="0" applyNumberFormat="1" applyFont="1" applyBorder="1" applyAlignment="1" applyProtection="1">
      <alignment vertical="center"/>
      <protection locked="0"/>
    </xf>
    <xf numFmtId="42" fontId="38" fillId="0" borderId="512" xfId="0" applyNumberFormat="1" applyFont="1" applyBorder="1" applyAlignment="1" applyProtection="1">
      <alignment vertical="center"/>
      <protection locked="0"/>
    </xf>
    <xf numFmtId="42" fontId="40" fillId="6" borderId="246" xfId="0" applyNumberFormat="1" applyFont="1" applyFill="1" applyBorder="1" applyAlignment="1">
      <alignment vertical="center"/>
    </xf>
    <xf numFmtId="42" fontId="38" fillId="6" borderId="354" xfId="0" applyNumberFormat="1" applyFont="1" applyFill="1" applyBorder="1" applyAlignment="1">
      <alignment vertical="center"/>
    </xf>
    <xf numFmtId="42" fontId="40" fillId="6" borderId="243" xfId="0" applyNumberFormat="1" applyFont="1" applyFill="1" applyBorder="1" applyAlignment="1">
      <alignment vertical="center"/>
    </xf>
    <xf numFmtId="42" fontId="38" fillId="6" borderId="357" xfId="0" applyNumberFormat="1" applyFont="1" applyFill="1" applyBorder="1" applyAlignment="1">
      <alignment vertical="center"/>
    </xf>
    <xf numFmtId="42" fontId="38" fillId="0" borderId="358" xfId="0" applyNumberFormat="1" applyFont="1" applyBorder="1" applyAlignment="1" applyProtection="1">
      <alignment vertical="center"/>
      <protection locked="0"/>
    </xf>
    <xf numFmtId="42" fontId="38" fillId="0" borderId="359" xfId="0" applyNumberFormat="1" applyFont="1" applyBorder="1" applyAlignment="1" applyProtection="1">
      <alignment vertical="center"/>
      <protection locked="0"/>
    </xf>
    <xf numFmtId="42" fontId="38" fillId="0" borderId="357" xfId="0" applyNumberFormat="1" applyFont="1" applyBorder="1" applyAlignment="1" applyProtection="1">
      <alignment vertical="center"/>
      <protection locked="0"/>
    </xf>
    <xf numFmtId="42" fontId="40" fillId="6" borderId="360" xfId="0" applyNumberFormat="1" applyFont="1" applyFill="1" applyBorder="1" applyAlignment="1">
      <alignment vertical="center"/>
    </xf>
    <xf numFmtId="42" fontId="38" fillId="0" borderId="361" xfId="0" applyNumberFormat="1" applyFont="1" applyBorder="1" applyAlignment="1" applyProtection="1">
      <alignment vertical="center"/>
      <protection locked="0"/>
    </xf>
    <xf numFmtId="42" fontId="38" fillId="0" borderId="362" xfId="0" applyNumberFormat="1" applyFont="1" applyBorder="1" applyAlignment="1" applyProtection="1">
      <alignment vertical="center"/>
      <protection locked="0"/>
    </xf>
    <xf numFmtId="42" fontId="38" fillId="0" borderId="363" xfId="0" applyNumberFormat="1" applyFont="1" applyBorder="1" applyAlignment="1" applyProtection="1">
      <alignment vertical="center"/>
      <protection locked="0"/>
    </xf>
    <xf numFmtId="42" fontId="40" fillId="6" borderId="197" xfId="0" applyNumberFormat="1" applyFont="1" applyFill="1" applyBorder="1" applyAlignment="1">
      <alignment vertical="center"/>
    </xf>
    <xf numFmtId="42" fontId="38" fillId="6" borderId="192" xfId="0" applyNumberFormat="1" applyFont="1" applyFill="1" applyBorder="1" applyAlignment="1">
      <alignment horizontal="right" vertical="center"/>
    </xf>
    <xf numFmtId="42" fontId="38" fillId="6" borderId="193" xfId="0" applyNumberFormat="1" applyFont="1" applyFill="1" applyBorder="1" applyAlignment="1">
      <alignment horizontal="right" vertical="center"/>
    </xf>
    <xf numFmtId="42" fontId="38" fillId="6" borderId="194" xfId="0" applyNumberFormat="1" applyFont="1" applyFill="1" applyBorder="1" applyAlignment="1">
      <alignment horizontal="right" vertical="center"/>
    </xf>
    <xf numFmtId="42" fontId="38" fillId="6" borderId="183" xfId="0" applyNumberFormat="1" applyFont="1" applyFill="1" applyBorder="1" applyAlignment="1">
      <alignment horizontal="right" vertical="center"/>
    </xf>
    <xf numFmtId="42" fontId="38" fillId="6" borderId="184" xfId="0" applyNumberFormat="1" applyFont="1" applyFill="1" applyBorder="1" applyAlignment="1">
      <alignment horizontal="right" vertical="center"/>
    </xf>
    <xf numFmtId="42" fontId="38" fillId="6" borderId="144" xfId="0" applyNumberFormat="1" applyFont="1" applyFill="1" applyBorder="1" applyAlignment="1">
      <alignment horizontal="right" vertical="center"/>
    </xf>
    <xf numFmtId="42" fontId="38" fillId="0" borderId="319" xfId="0" applyNumberFormat="1" applyFont="1" applyBorder="1" applyAlignment="1" applyProtection="1">
      <alignment horizontal="right" vertical="center"/>
      <protection locked="0"/>
    </xf>
    <xf numFmtId="42" fontId="40" fillId="0" borderId="0" xfId="0" applyNumberFormat="1" applyFont="1" applyAlignment="1">
      <alignment vertical="center"/>
    </xf>
    <xf numFmtId="42" fontId="38" fillId="6" borderId="477" xfId="0" applyNumberFormat="1" applyFont="1" applyFill="1" applyBorder="1" applyAlignment="1">
      <alignment horizontal="right" vertical="center"/>
    </xf>
    <xf numFmtId="42" fontId="38" fillId="6" borderId="478" xfId="0" applyNumberFormat="1" applyFont="1" applyFill="1" applyBorder="1" applyAlignment="1">
      <alignment horizontal="right" vertical="center"/>
    </xf>
    <xf numFmtId="42" fontId="38" fillId="6" borderId="49" xfId="0" applyNumberFormat="1" applyFont="1" applyFill="1" applyBorder="1" applyAlignment="1">
      <alignment horizontal="right" vertical="center"/>
    </xf>
    <xf numFmtId="42" fontId="38" fillId="0" borderId="479" xfId="0" applyNumberFormat="1" applyFont="1" applyBorder="1" applyAlignment="1" applyProtection="1">
      <alignment horizontal="right" vertical="center"/>
      <protection locked="0"/>
    </xf>
    <xf numFmtId="42" fontId="38" fillId="0" borderId="480" xfId="0" applyNumberFormat="1" applyFont="1" applyBorder="1" applyAlignment="1" applyProtection="1">
      <alignment horizontal="right" vertical="center"/>
      <protection locked="0"/>
    </xf>
    <xf numFmtId="42" fontId="38" fillId="0" borderId="481" xfId="0" applyNumberFormat="1" applyFont="1" applyBorder="1" applyAlignment="1" applyProtection="1">
      <alignment horizontal="right" vertical="center"/>
      <protection locked="0"/>
    </xf>
    <xf numFmtId="42" fontId="38" fillId="6" borderId="180" xfId="0" applyNumberFormat="1" applyFont="1" applyFill="1" applyBorder="1" applyAlignment="1">
      <alignment horizontal="right" vertical="center"/>
    </xf>
    <xf numFmtId="42" fontId="38" fillId="6" borderId="181" xfId="0" applyNumberFormat="1" applyFont="1" applyFill="1" applyBorder="1" applyAlignment="1">
      <alignment horizontal="right" vertical="center"/>
    </xf>
    <xf numFmtId="42" fontId="38" fillId="6" borderId="182" xfId="0" applyNumberFormat="1" applyFont="1" applyFill="1" applyBorder="1" applyAlignment="1">
      <alignment horizontal="right" vertical="center"/>
    </xf>
    <xf numFmtId="42" fontId="38" fillId="6" borderId="344" xfId="0" applyNumberFormat="1" applyFont="1" applyFill="1" applyBorder="1" applyAlignment="1">
      <alignment horizontal="right" vertical="center"/>
    </xf>
    <xf numFmtId="42" fontId="38" fillId="6" borderId="345" xfId="0" applyNumberFormat="1" applyFont="1" applyFill="1" applyBorder="1" applyAlignment="1">
      <alignment horizontal="right" vertical="center"/>
    </xf>
    <xf numFmtId="42" fontId="38" fillId="6" borderId="346" xfId="0" applyNumberFormat="1" applyFont="1" applyFill="1" applyBorder="1" applyAlignment="1">
      <alignment horizontal="right" vertical="center"/>
    </xf>
    <xf numFmtId="42" fontId="38" fillId="0" borderId="261" xfId="0" applyNumberFormat="1" applyFont="1" applyBorder="1" applyAlignment="1" applyProtection="1">
      <alignment vertical="center"/>
      <protection locked="0"/>
    </xf>
    <xf numFmtId="42" fontId="38" fillId="0" borderId="264" xfId="0" applyNumberFormat="1" applyFont="1" applyBorder="1" applyAlignment="1" applyProtection="1">
      <alignment vertical="center"/>
      <protection locked="0"/>
    </xf>
    <xf numFmtId="42" fontId="38" fillId="0" borderId="349" xfId="0" applyNumberFormat="1" applyFont="1" applyBorder="1" applyAlignment="1" applyProtection="1">
      <alignment horizontal="right" vertical="center"/>
      <protection locked="0"/>
    </xf>
    <xf numFmtId="42" fontId="38" fillId="0" borderId="350" xfId="0" applyNumberFormat="1" applyFont="1" applyBorder="1" applyAlignment="1" applyProtection="1">
      <alignment horizontal="right" vertical="center"/>
      <protection locked="0"/>
    </xf>
    <xf numFmtId="42" fontId="38" fillId="0" borderId="326" xfId="0" applyNumberFormat="1" applyFont="1" applyBorder="1" applyAlignment="1" applyProtection="1">
      <alignment vertical="center"/>
      <protection locked="0"/>
    </xf>
    <xf numFmtId="42" fontId="38" fillId="6" borderId="171" xfId="0" applyNumberFormat="1" applyFont="1" applyFill="1" applyBorder="1" applyAlignment="1">
      <alignment horizontal="right" vertical="center"/>
    </xf>
    <xf numFmtId="42" fontId="38" fillId="6" borderId="172" xfId="0" applyNumberFormat="1" applyFont="1" applyFill="1" applyBorder="1" applyAlignment="1">
      <alignment horizontal="right" vertical="center"/>
    </xf>
    <xf numFmtId="42" fontId="38" fillId="6" borderId="191" xfId="0" applyNumberFormat="1" applyFont="1" applyFill="1" applyBorder="1" applyAlignment="1">
      <alignment horizontal="right" vertical="center"/>
    </xf>
    <xf numFmtId="42" fontId="38" fillId="6" borderId="351" xfId="1" applyNumberFormat="1" applyFont="1" applyFill="1" applyBorder="1" applyAlignment="1" applyProtection="1">
      <alignment horizontal="right" vertical="center"/>
    </xf>
    <xf numFmtId="42" fontId="38" fillId="6" borderId="268" xfId="1" applyNumberFormat="1" applyFont="1" applyFill="1" applyBorder="1" applyAlignment="1" applyProtection="1">
      <alignment horizontal="right" vertical="center"/>
    </xf>
    <xf numFmtId="42" fontId="38" fillId="6" borderId="261" xfId="1" applyNumberFormat="1" applyFont="1" applyFill="1" applyBorder="1" applyAlignment="1" applyProtection="1">
      <alignment horizontal="right" vertical="center"/>
    </xf>
    <xf numFmtId="42" fontId="38" fillId="6" borderId="352" xfId="0" applyNumberFormat="1" applyFont="1" applyFill="1" applyBorder="1"/>
    <xf numFmtId="42" fontId="38" fillId="6" borderId="282" xfId="0" applyNumberFormat="1" applyFont="1" applyFill="1" applyBorder="1"/>
    <xf numFmtId="42" fontId="38" fillId="6" borderId="353" xfId="0" applyNumberFormat="1" applyFont="1" applyFill="1" applyBorder="1"/>
    <xf numFmtId="42" fontId="38" fillId="6" borderId="308" xfId="0" applyNumberFormat="1" applyFont="1" applyFill="1" applyBorder="1" applyAlignment="1">
      <alignment horizontal="right" vertical="center"/>
    </xf>
    <xf numFmtId="42" fontId="38" fillId="0" borderId="309" xfId="0" applyNumberFormat="1" applyFont="1" applyBorder="1" applyAlignment="1" applyProtection="1">
      <alignment horizontal="right" vertical="center"/>
      <protection locked="0"/>
    </xf>
    <xf numFmtId="42" fontId="38" fillId="0" borderId="310" xfId="0" applyNumberFormat="1" applyFont="1" applyBorder="1" applyAlignment="1" applyProtection="1">
      <alignment horizontal="right" vertical="center"/>
      <protection locked="0"/>
    </xf>
    <xf numFmtId="42" fontId="38" fillId="6" borderId="311" xfId="0" applyNumberFormat="1" applyFont="1" applyFill="1" applyBorder="1" applyAlignment="1">
      <alignment vertical="center"/>
    </xf>
    <xf numFmtId="42" fontId="38" fillId="0" borderId="312" xfId="0" applyNumberFormat="1" applyFont="1" applyBorder="1" applyAlignment="1" applyProtection="1">
      <alignment horizontal="right" vertical="center"/>
      <protection locked="0"/>
    </xf>
    <xf numFmtId="42" fontId="38" fillId="0" borderId="313" xfId="0" applyNumberFormat="1" applyFont="1" applyBorder="1" applyAlignment="1" applyProtection="1">
      <alignment horizontal="right" vertical="center"/>
      <protection locked="0"/>
    </xf>
    <xf numFmtId="42" fontId="38" fillId="6" borderId="314" xfId="0" applyNumberFormat="1" applyFont="1" applyFill="1" applyBorder="1" applyAlignment="1">
      <alignment horizontal="right" vertical="center"/>
    </xf>
    <xf numFmtId="42" fontId="38" fillId="0" borderId="315" xfId="0" applyNumberFormat="1" applyFont="1" applyBorder="1" applyAlignment="1" applyProtection="1">
      <alignment horizontal="right" vertical="center"/>
      <protection locked="0"/>
    </xf>
    <xf numFmtId="42" fontId="38" fillId="0" borderId="316" xfId="0" applyNumberFormat="1" applyFont="1" applyBorder="1" applyAlignment="1" applyProtection="1">
      <alignment horizontal="right" vertical="center"/>
      <protection locked="0"/>
    </xf>
    <xf numFmtId="42" fontId="38" fillId="0" borderId="409" xfId="0" applyNumberFormat="1" applyFont="1" applyBorder="1" applyAlignment="1" applyProtection="1">
      <alignment horizontal="right" vertical="center"/>
      <protection locked="0"/>
    </xf>
    <xf numFmtId="42" fontId="38" fillId="0" borderId="317" xfId="0" applyNumberFormat="1" applyFont="1" applyBorder="1" applyAlignment="1" applyProtection="1">
      <alignment horizontal="right" vertical="center"/>
      <protection locked="0"/>
    </xf>
    <xf numFmtId="42" fontId="38" fillId="0" borderId="318" xfId="0" applyNumberFormat="1" applyFont="1" applyBorder="1" applyAlignment="1" applyProtection="1">
      <alignment horizontal="right" vertical="center"/>
      <protection locked="0"/>
    </xf>
    <xf numFmtId="42" fontId="38" fillId="0" borderId="410" xfId="0" applyNumberFormat="1" applyFont="1" applyBorder="1" applyAlignment="1" applyProtection="1">
      <alignment horizontal="right" vertical="center"/>
      <protection locked="0"/>
    </xf>
    <xf numFmtId="42" fontId="38" fillId="0" borderId="320" xfId="0" applyNumberFormat="1" applyFont="1" applyBorder="1" applyAlignment="1" applyProtection="1">
      <alignment horizontal="right" vertical="center"/>
      <protection locked="0"/>
    </xf>
    <xf numFmtId="42" fontId="38" fillId="0" borderId="321" xfId="0" applyNumberFormat="1" applyFont="1" applyBorder="1" applyAlignment="1" applyProtection="1">
      <alignment horizontal="right" vertical="center"/>
      <protection locked="0"/>
    </xf>
    <xf numFmtId="42" fontId="38" fillId="6" borderId="505" xfId="0" applyNumberFormat="1" applyFont="1" applyFill="1" applyBorder="1" applyAlignment="1">
      <alignment horizontal="right" vertical="center"/>
    </xf>
    <xf numFmtId="42" fontId="38" fillId="6" borderId="506" xfId="0" applyNumberFormat="1" applyFont="1" applyFill="1" applyBorder="1" applyAlignment="1">
      <alignment horizontal="right" vertical="center"/>
    </xf>
    <xf numFmtId="42" fontId="38" fillId="6" borderId="507" xfId="0" applyNumberFormat="1" applyFont="1" applyFill="1" applyBorder="1" applyAlignment="1">
      <alignment horizontal="right" vertical="center"/>
    </xf>
    <xf numFmtId="42" fontId="38" fillId="0" borderId="508" xfId="0" applyNumberFormat="1" applyFont="1" applyBorder="1" applyAlignment="1" applyProtection="1">
      <alignment vertical="center"/>
      <protection locked="0"/>
    </xf>
    <xf numFmtId="42" fontId="38" fillId="0" borderId="509" xfId="0" applyNumberFormat="1" applyFont="1" applyBorder="1" applyAlignment="1" applyProtection="1">
      <alignment vertical="center"/>
      <protection locked="0"/>
    </xf>
    <xf numFmtId="42" fontId="38" fillId="0" borderId="393" xfId="0" applyNumberFormat="1" applyFont="1" applyBorder="1" applyAlignment="1" applyProtection="1">
      <alignment vertical="center"/>
      <protection locked="0"/>
    </xf>
    <xf numFmtId="42" fontId="40" fillId="6" borderId="177" xfId="0" applyNumberFormat="1" applyFont="1" applyFill="1" applyBorder="1" applyAlignment="1">
      <alignment vertical="center"/>
    </xf>
    <xf numFmtId="42" fontId="40" fillId="6" borderId="178" xfId="0" applyNumberFormat="1" applyFont="1" applyFill="1" applyBorder="1" applyAlignment="1">
      <alignment vertical="center"/>
    </xf>
    <xf numFmtId="42" fontId="40" fillId="6" borderId="179" xfId="0" applyNumberFormat="1" applyFont="1" applyFill="1" applyBorder="1" applyAlignment="1">
      <alignment vertical="center"/>
    </xf>
    <xf numFmtId="42" fontId="59" fillId="6" borderId="322" xfId="0" applyNumberFormat="1" applyFont="1" applyFill="1" applyBorder="1" applyAlignment="1">
      <alignment vertical="center"/>
    </xf>
    <xf numFmtId="42" fontId="59" fillId="6" borderId="283" xfId="0" applyNumberFormat="1" applyFont="1" applyFill="1" applyBorder="1" applyAlignment="1">
      <alignment vertical="center"/>
    </xf>
    <xf numFmtId="42" fontId="59" fillId="6" borderId="323" xfId="0" applyNumberFormat="1" applyFont="1" applyFill="1" applyBorder="1" applyAlignment="1">
      <alignment vertical="center"/>
    </xf>
    <xf numFmtId="42" fontId="59" fillId="6" borderId="324" xfId="0" applyNumberFormat="1" applyFont="1" applyFill="1" applyBorder="1" applyAlignment="1">
      <alignment vertical="center"/>
    </xf>
    <xf numFmtId="42" fontId="59" fillId="6" borderId="325" xfId="0" applyNumberFormat="1" applyFont="1" applyFill="1" applyBorder="1" applyAlignment="1">
      <alignment vertical="center"/>
    </xf>
    <xf numFmtId="42" fontId="59" fillId="6" borderId="326" xfId="0" applyNumberFormat="1" applyFont="1" applyFill="1" applyBorder="1" applyAlignment="1">
      <alignment vertical="center"/>
    </xf>
    <xf numFmtId="42" fontId="40" fillId="6" borderId="168" xfId="0" applyNumberFormat="1" applyFont="1" applyFill="1" applyBorder="1" applyAlignment="1">
      <alignment vertical="center"/>
    </xf>
    <xf numFmtId="42" fontId="40" fillId="6" borderId="169" xfId="0" applyNumberFormat="1" applyFont="1" applyFill="1" applyBorder="1" applyAlignment="1">
      <alignment vertical="center"/>
    </xf>
    <xf numFmtId="42" fontId="40" fillId="6" borderId="170" xfId="0" applyNumberFormat="1" applyFont="1" applyFill="1" applyBorder="1" applyAlignment="1">
      <alignment vertical="center"/>
    </xf>
    <xf numFmtId="0" fontId="0" fillId="0" borderId="15" xfId="0" applyBorder="1"/>
    <xf numFmtId="0" fontId="0" fillId="0" borderId="21" xfId="0" applyBorder="1"/>
    <xf numFmtId="0" fontId="14" fillId="0" borderId="25" xfId="0" applyFont="1" applyBorder="1"/>
    <xf numFmtId="0" fontId="0" fillId="0" borderId="26" xfId="0" applyBorder="1"/>
    <xf numFmtId="9" fontId="14" fillId="0" borderId="0" xfId="0" applyNumberFormat="1" applyFont="1"/>
    <xf numFmtId="0" fontId="38" fillId="0" borderId="25" xfId="0" applyFont="1" applyBorder="1" applyAlignment="1">
      <alignment vertical="center"/>
    </xf>
    <xf numFmtId="165" fontId="38" fillId="0" borderId="0" xfId="0" applyNumberFormat="1" applyFont="1" applyAlignment="1">
      <alignment vertical="center"/>
    </xf>
    <xf numFmtId="0" fontId="14" fillId="0" borderId="16" xfId="0" applyFont="1" applyBorder="1"/>
    <xf numFmtId="0" fontId="40" fillId="0" borderId="6" xfId="0" applyFont="1" applyBorder="1" applyAlignment="1">
      <alignment horizontal="center" vertical="center"/>
    </xf>
    <xf numFmtId="5" fontId="40" fillId="0" borderId="6" xfId="0" applyNumberFormat="1" applyFont="1" applyBorder="1" applyAlignment="1">
      <alignment vertical="center"/>
    </xf>
    <xf numFmtId="6" fontId="40" fillId="0" borderId="6" xfId="0" applyNumberFormat="1" applyFont="1" applyBorder="1" applyAlignment="1">
      <alignment vertical="center"/>
    </xf>
    <xf numFmtId="0" fontId="0" fillId="0" borderId="22" xfId="0" applyBorder="1"/>
    <xf numFmtId="0" fontId="61" fillId="0" borderId="0" xfId="0" applyFont="1" applyAlignment="1">
      <alignment vertical="center"/>
    </xf>
    <xf numFmtId="9" fontId="18" fillId="0" borderId="448" xfId="0" applyNumberFormat="1" applyFont="1" applyBorder="1" applyAlignment="1">
      <alignment horizontal="center" vertical="center" wrapText="1"/>
    </xf>
    <xf numFmtId="3" fontId="3" fillId="0" borderId="448" xfId="0" applyNumberFormat="1" applyFont="1" applyBorder="1" applyAlignment="1">
      <alignment vertical="center" wrapText="1"/>
    </xf>
    <xf numFmtId="42" fontId="3" fillId="2" borderId="310" xfId="0" applyNumberFormat="1" applyFont="1" applyFill="1" applyBorder="1"/>
    <xf numFmtId="42" fontId="3" fillId="2" borderId="313" xfId="0" applyNumberFormat="1" applyFont="1" applyFill="1" applyBorder="1"/>
    <xf numFmtId="42" fontId="3" fillId="8" borderId="313" xfId="0" applyNumberFormat="1" applyFont="1" applyFill="1" applyBorder="1"/>
    <xf numFmtId="42" fontId="3" fillId="2" borderId="393" xfId="0" applyNumberFormat="1" applyFont="1" applyFill="1" applyBorder="1"/>
    <xf numFmtId="42" fontId="3" fillId="2" borderId="208" xfId="0" applyNumberFormat="1" applyFont="1" applyFill="1" applyBorder="1"/>
    <xf numFmtId="42" fontId="3" fillId="0" borderId="50" xfId="0" applyNumberFormat="1" applyFont="1" applyBorder="1"/>
    <xf numFmtId="42" fontId="23" fillId="0" borderId="0" xfId="0" applyNumberFormat="1" applyFont="1"/>
    <xf numFmtId="42" fontId="28" fillId="0" borderId="0" xfId="0" applyNumberFormat="1" applyFont="1" applyAlignment="1">
      <alignment vertical="center"/>
    </xf>
    <xf numFmtId="42" fontId="3" fillId="0" borderId="0" xfId="0" applyNumberFormat="1" applyFont="1"/>
    <xf numFmtId="42" fontId="25" fillId="0" borderId="0" xfId="0" applyNumberFormat="1" applyFont="1" applyAlignment="1">
      <alignment horizontal="center" vertical="center" wrapText="1"/>
    </xf>
    <xf numFmtId="42" fontId="23" fillId="14" borderId="0" xfId="0" applyNumberFormat="1" applyFont="1" applyFill="1"/>
    <xf numFmtId="42" fontId="3" fillId="0" borderId="132" xfId="0" applyNumberFormat="1" applyFont="1" applyBorder="1"/>
    <xf numFmtId="42" fontId="23" fillId="0" borderId="132" xfId="0" applyNumberFormat="1" applyFont="1" applyBorder="1"/>
    <xf numFmtId="42" fontId="3" fillId="0" borderId="188" xfId="0" applyNumberFormat="1" applyFont="1" applyBorder="1"/>
    <xf numFmtId="42" fontId="23" fillId="0" borderId="188" xfId="0" applyNumberFormat="1" applyFont="1" applyBorder="1"/>
    <xf numFmtId="42" fontId="23" fillId="0" borderId="90" xfId="0" applyNumberFormat="1" applyFont="1" applyBorder="1"/>
    <xf numFmtId="42" fontId="21" fillId="6" borderId="235" xfId="0" applyNumberFormat="1" applyFont="1" applyFill="1" applyBorder="1" applyAlignment="1">
      <alignment vertical="center"/>
    </xf>
    <xf numFmtId="42" fontId="21" fillId="6" borderId="336" xfId="0" applyNumberFormat="1" applyFont="1" applyFill="1" applyBorder="1" applyAlignment="1">
      <alignment vertical="center"/>
    </xf>
    <xf numFmtId="42" fontId="32" fillId="0" borderId="0" xfId="0" applyNumberFormat="1" applyFont="1" applyAlignment="1">
      <alignment vertical="center"/>
    </xf>
    <xf numFmtId="42" fontId="21" fillId="0" borderId="35" xfId="0" applyNumberFormat="1" applyFont="1" applyBorder="1" applyAlignment="1">
      <alignment vertical="center"/>
    </xf>
    <xf numFmtId="42" fontId="14" fillId="6" borderId="155" xfId="0" applyNumberFormat="1" applyFont="1" applyFill="1" applyBorder="1"/>
    <xf numFmtId="42" fontId="14" fillId="6" borderId="115" xfId="0" applyNumberFormat="1" applyFont="1" applyFill="1" applyBorder="1"/>
    <xf numFmtId="42" fontId="14" fillId="6" borderId="259" xfId="0" applyNumberFormat="1" applyFont="1" applyFill="1" applyBorder="1"/>
    <xf numFmtId="42" fontId="14" fillId="6" borderId="262" xfId="0" applyNumberFormat="1" applyFont="1" applyFill="1" applyBorder="1"/>
    <xf numFmtId="42" fontId="14" fillId="6" borderId="379" xfId="0" applyNumberFormat="1" applyFont="1" applyFill="1" applyBorder="1"/>
    <xf numFmtId="42" fontId="14" fillId="6" borderId="70" xfId="0" applyNumberFormat="1" applyFont="1" applyFill="1" applyBorder="1"/>
    <xf numFmtId="42" fontId="14" fillId="6" borderId="299" xfId="0" applyNumberFormat="1" applyFont="1" applyFill="1" applyBorder="1"/>
    <xf numFmtId="42" fontId="14" fillId="6" borderId="284" xfId="0" applyNumberFormat="1" applyFont="1" applyFill="1" applyBorder="1"/>
    <xf numFmtId="42" fontId="14" fillId="0" borderId="74" xfId="0" applyNumberFormat="1" applyFont="1" applyBorder="1"/>
    <xf numFmtId="42" fontId="14" fillId="6" borderId="60" xfId="0" applyNumberFormat="1" applyFont="1" applyFill="1" applyBorder="1"/>
    <xf numFmtId="42" fontId="3" fillId="6" borderId="142" xfId="0" applyNumberFormat="1" applyFont="1" applyFill="1" applyBorder="1"/>
    <xf numFmtId="42" fontId="14" fillId="0" borderId="230" xfId="0" applyNumberFormat="1" applyFont="1" applyBorder="1" applyAlignment="1" applyProtection="1">
      <alignment vertical="center"/>
      <protection locked="0"/>
    </xf>
    <xf numFmtId="42" fontId="14" fillId="0" borderId="231" xfId="0" applyNumberFormat="1" applyFont="1" applyBorder="1" applyProtection="1">
      <protection locked="0"/>
    </xf>
    <xf numFmtId="42" fontId="14" fillId="0" borderId="390" xfId="0" applyNumberFormat="1" applyFont="1" applyBorder="1" applyAlignment="1" applyProtection="1">
      <alignment vertical="center"/>
      <protection locked="0"/>
    </xf>
    <xf numFmtId="42" fontId="14" fillId="0" borderId="391" xfId="0" applyNumberFormat="1" applyFont="1" applyBorder="1" applyProtection="1">
      <protection locked="0"/>
    </xf>
    <xf numFmtId="42" fontId="14" fillId="0" borderId="235" xfId="0" applyNumberFormat="1" applyFont="1" applyBorder="1" applyAlignment="1" applyProtection="1">
      <alignment vertical="center"/>
      <protection locked="0"/>
    </xf>
    <xf numFmtId="42" fontId="14" fillId="0" borderId="236" xfId="0" applyNumberFormat="1" applyFont="1" applyBorder="1" applyProtection="1">
      <protection locked="0"/>
    </xf>
    <xf numFmtId="42" fontId="14" fillId="8" borderId="12" xfId="0" applyNumberFormat="1" applyFont="1" applyFill="1" applyBorder="1" applyAlignment="1">
      <alignment vertical="center"/>
    </xf>
    <xf numFmtId="42" fontId="14" fillId="8" borderId="244" xfId="0" applyNumberFormat="1" applyFont="1" applyFill="1" applyBorder="1"/>
    <xf numFmtId="42" fontId="14" fillId="6" borderId="12" xfId="0" applyNumberFormat="1" applyFont="1" applyFill="1" applyBorder="1"/>
    <xf numFmtId="42" fontId="14" fillId="6" borderId="214" xfId="0" applyNumberFormat="1" applyFont="1" applyFill="1" applyBorder="1"/>
    <xf numFmtId="42" fontId="14" fillId="0" borderId="0" xfId="0" applyNumberFormat="1" applyFont="1" applyAlignment="1">
      <alignment horizontal="left"/>
    </xf>
    <xf numFmtId="42" fontId="18" fillId="6" borderId="142" xfId="0" applyNumberFormat="1" applyFont="1" applyFill="1" applyBorder="1"/>
    <xf numFmtId="42" fontId="14" fillId="0" borderId="390" xfId="0" applyNumberFormat="1" applyFont="1" applyBorder="1" applyProtection="1">
      <protection locked="0"/>
    </xf>
    <xf numFmtId="42" fontId="14" fillId="0" borderId="235" xfId="0" applyNumberFormat="1" applyFont="1" applyBorder="1" applyProtection="1">
      <protection locked="0"/>
    </xf>
    <xf numFmtId="42" fontId="14" fillId="8" borderId="12" xfId="0" applyNumberFormat="1" applyFont="1" applyFill="1" applyBorder="1"/>
    <xf numFmtId="42" fontId="14" fillId="6" borderId="153" xfId="0" applyNumberFormat="1" applyFont="1" applyFill="1" applyBorder="1"/>
    <xf numFmtId="42" fontId="14" fillId="6" borderId="149" xfId="0" applyNumberFormat="1" applyFont="1" applyFill="1" applyBorder="1"/>
    <xf numFmtId="42" fontId="18" fillId="0" borderId="0" xfId="0" applyNumberFormat="1" applyFont="1" applyAlignment="1">
      <alignment horizontal="right"/>
    </xf>
    <xf numFmtId="42" fontId="14" fillId="0" borderId="230" xfId="0" applyNumberFormat="1" applyFont="1" applyBorder="1" applyProtection="1">
      <protection locked="0"/>
    </xf>
    <xf numFmtId="42" fontId="18" fillId="6" borderId="153" xfId="0" applyNumberFormat="1" applyFont="1" applyFill="1" applyBorder="1"/>
    <xf numFmtId="42" fontId="18" fillId="6" borderId="144" xfId="0" applyNumberFormat="1" applyFont="1" applyFill="1" applyBorder="1"/>
    <xf numFmtId="42" fontId="18" fillId="0" borderId="0" xfId="0" applyNumberFormat="1" applyFont="1" applyAlignment="1">
      <alignment horizontal="left"/>
    </xf>
    <xf numFmtId="42" fontId="2" fillId="0" borderId="0" xfId="0" applyNumberFormat="1" applyFont="1" applyAlignment="1">
      <alignment horizontal="right"/>
    </xf>
    <xf numFmtId="42" fontId="0" fillId="6" borderId="84" xfId="0" applyNumberFormat="1" applyFill="1" applyBorder="1"/>
    <xf numFmtId="42" fontId="14" fillId="0" borderId="312" xfId="1" applyNumberFormat="1" applyFont="1" applyFill="1" applyBorder="1" applyAlignment="1" applyProtection="1">
      <alignment horizontal="left" wrapText="1"/>
      <protection locked="0"/>
    </xf>
    <xf numFmtId="42" fontId="14" fillId="27" borderId="177" xfId="0" applyNumberFormat="1" applyFont="1" applyFill="1" applyBorder="1" applyAlignment="1">
      <alignment horizontal="right"/>
    </xf>
    <xf numFmtId="42" fontId="14" fillId="27" borderId="178" xfId="0" applyNumberFormat="1" applyFont="1" applyFill="1" applyBorder="1" applyAlignment="1">
      <alignment horizontal="right"/>
    </xf>
    <xf numFmtId="42" fontId="14" fillId="27" borderId="464" xfId="0" applyNumberFormat="1" applyFont="1" applyFill="1" applyBorder="1" applyAlignment="1">
      <alignment horizontal="right"/>
    </xf>
    <xf numFmtId="42" fontId="14" fillId="27" borderId="179" xfId="0" applyNumberFormat="1" applyFont="1" applyFill="1" applyBorder="1" applyAlignment="1">
      <alignment horizontal="right"/>
    </xf>
    <xf numFmtId="0" fontId="22" fillId="0" borderId="525" xfId="0" applyFont="1" applyBorder="1"/>
    <xf numFmtId="0" fontId="22" fillId="0" borderId="528" xfId="0" applyFont="1" applyBorder="1"/>
    <xf numFmtId="9" fontId="14" fillId="0" borderId="90" xfId="0" applyNumberFormat="1" applyFont="1" applyBorder="1"/>
    <xf numFmtId="0" fontId="0" fillId="0" borderId="206" xfId="0" applyBorder="1"/>
    <xf numFmtId="0" fontId="0" fillId="0" borderId="188" xfId="0" applyBorder="1"/>
    <xf numFmtId="0" fontId="0" fillId="0" borderId="207" xfId="0" applyBorder="1"/>
    <xf numFmtId="14" fontId="3" fillId="0" borderId="448" xfId="0" applyNumberFormat="1" applyFont="1" applyBorder="1" applyAlignment="1">
      <alignment horizontal="center"/>
    </xf>
    <xf numFmtId="0" fontId="0" fillId="0" borderId="93" xfId="0" applyBorder="1"/>
    <xf numFmtId="0" fontId="0" fillId="0" borderId="3" xfId="0" applyBorder="1"/>
    <xf numFmtId="0" fontId="0" fillId="0" borderId="525" xfId="0" applyBorder="1"/>
    <xf numFmtId="0" fontId="13" fillId="0" borderId="0" xfId="0" applyFont="1" applyProtection="1">
      <protection locked="0"/>
    </xf>
    <xf numFmtId="0" fontId="15" fillId="15" borderId="516" xfId="0" applyFont="1" applyFill="1" applyBorder="1"/>
    <xf numFmtId="0" fontId="15" fillId="15" borderId="523" xfId="0" applyFont="1" applyFill="1" applyBorder="1" applyAlignment="1">
      <alignment horizontal="center" wrapText="1"/>
    </xf>
    <xf numFmtId="0" fontId="15" fillId="15" borderId="523" xfId="0" applyFont="1" applyFill="1" applyBorder="1"/>
    <xf numFmtId="0" fontId="15" fillId="15" borderId="524" xfId="0" applyFont="1" applyFill="1" applyBorder="1" applyAlignment="1">
      <alignment wrapText="1"/>
    </xf>
    <xf numFmtId="0" fontId="0" fillId="0" borderId="484" xfId="0" applyBorder="1"/>
    <xf numFmtId="0" fontId="50" fillId="7" borderId="220" xfId="0" applyFont="1" applyFill="1" applyBorder="1" applyAlignment="1" applyProtection="1">
      <alignment horizontal="center" vertical="center"/>
      <protection locked="0"/>
    </xf>
    <xf numFmtId="42" fontId="5" fillId="6" borderId="429" xfId="0" applyNumberFormat="1" applyFont="1" applyFill="1" applyBorder="1" applyAlignment="1" applyProtection="1">
      <alignment wrapText="1"/>
      <protection locked="0"/>
    </xf>
    <xf numFmtId="42" fontId="5" fillId="6" borderId="131" xfId="0" applyNumberFormat="1" applyFont="1" applyFill="1" applyBorder="1" applyAlignment="1" applyProtection="1">
      <alignment wrapText="1"/>
      <protection locked="0"/>
    </xf>
    <xf numFmtId="42" fontId="5" fillId="6" borderId="279" xfId="0" applyNumberFormat="1" applyFont="1" applyFill="1" applyBorder="1" applyAlignment="1" applyProtection="1">
      <alignment wrapText="1"/>
      <protection locked="0"/>
    </xf>
    <xf numFmtId="42" fontId="5" fillId="6" borderId="430" xfId="0" applyNumberFormat="1" applyFont="1" applyFill="1" applyBorder="1" applyAlignment="1" applyProtection="1">
      <alignment wrapText="1"/>
      <protection locked="0"/>
    </xf>
    <xf numFmtId="42" fontId="5" fillId="6" borderId="262" xfId="0" applyNumberFormat="1" applyFont="1" applyFill="1" applyBorder="1" applyAlignment="1" applyProtection="1">
      <alignment wrapText="1"/>
      <protection locked="0"/>
    </xf>
    <xf numFmtId="42" fontId="5" fillId="6" borderId="264" xfId="0" applyNumberFormat="1" applyFont="1" applyFill="1" applyBorder="1" applyAlignment="1" applyProtection="1">
      <alignment wrapText="1"/>
      <protection locked="0"/>
    </xf>
    <xf numFmtId="10" fontId="7" fillId="15" borderId="296" xfId="0" applyNumberFormat="1" applyFont="1" applyFill="1" applyBorder="1" applyAlignment="1" applyProtection="1">
      <alignment horizontal="center" vertical="center" wrapText="1"/>
      <protection locked="0"/>
    </xf>
    <xf numFmtId="42" fontId="7" fillId="0" borderId="297" xfId="0" applyNumberFormat="1" applyFont="1" applyBorder="1" applyProtection="1">
      <protection locked="0"/>
    </xf>
    <xf numFmtId="42" fontId="7" fillId="8" borderId="297" xfId="0" applyNumberFormat="1" applyFont="1" applyFill="1" applyBorder="1" applyProtection="1">
      <protection locked="0"/>
    </xf>
    <xf numFmtId="42" fontId="5" fillId="8" borderId="262" xfId="0" applyNumberFormat="1" applyFont="1" applyFill="1" applyBorder="1" applyAlignment="1" applyProtection="1">
      <alignment wrapText="1"/>
      <protection locked="0"/>
    </xf>
    <xf numFmtId="42" fontId="5" fillId="6" borderId="297" xfId="0" applyNumberFormat="1" applyFont="1" applyFill="1" applyBorder="1" applyAlignment="1" applyProtection="1">
      <alignment wrapText="1"/>
      <protection locked="0"/>
    </xf>
    <xf numFmtId="42" fontId="5" fillId="8" borderId="297" xfId="0" applyNumberFormat="1" applyFont="1" applyFill="1" applyBorder="1" applyAlignment="1" applyProtection="1">
      <alignment wrapText="1"/>
      <protection locked="0"/>
    </xf>
    <xf numFmtId="42" fontId="5" fillId="6" borderId="298" xfId="0" applyNumberFormat="1" applyFont="1" applyFill="1" applyBorder="1" applyAlignment="1" applyProtection="1">
      <alignment wrapText="1"/>
      <protection locked="0"/>
    </xf>
    <xf numFmtId="10" fontId="7" fillId="15" borderId="235" xfId="0" applyNumberFormat="1" applyFont="1" applyFill="1" applyBorder="1" applyAlignment="1" applyProtection="1">
      <alignment horizontal="center" vertical="center" wrapText="1"/>
      <protection locked="0"/>
    </xf>
    <xf numFmtId="3" fontId="16" fillId="0" borderId="0" xfId="0" applyNumberFormat="1" applyFont="1" applyAlignment="1" applyProtection="1">
      <alignment wrapText="1"/>
      <protection locked="0"/>
    </xf>
    <xf numFmtId="0" fontId="0" fillId="0" borderId="501" xfId="0" applyBorder="1"/>
    <xf numFmtId="0" fontId="0" fillId="0" borderId="158" xfId="0" applyBorder="1"/>
    <xf numFmtId="0" fontId="39" fillId="0" borderId="158" xfId="0" applyFont="1" applyBorder="1"/>
    <xf numFmtId="42" fontId="58" fillId="6" borderId="514" xfId="0" applyNumberFormat="1" applyFont="1" applyFill="1" applyBorder="1" applyAlignment="1">
      <alignment vertical="center"/>
    </xf>
    <xf numFmtId="42" fontId="58" fillId="6" borderId="515" xfId="0" applyNumberFormat="1" applyFont="1" applyFill="1" applyBorder="1" applyAlignment="1">
      <alignment vertical="center"/>
    </xf>
    <xf numFmtId="0" fontId="0" fillId="0" borderId="502" xfId="0" applyBorder="1"/>
    <xf numFmtId="0" fontId="18" fillId="15" borderId="53" xfId="0" applyFont="1" applyFill="1" applyBorder="1"/>
    <xf numFmtId="0" fontId="14" fillId="0" borderId="19" xfId="0" applyFont="1" applyBorder="1"/>
    <xf numFmtId="167" fontId="50" fillId="7" borderId="360" xfId="0" applyNumberFormat="1" applyFont="1" applyFill="1" applyBorder="1" applyProtection="1">
      <protection locked="0"/>
    </xf>
    <xf numFmtId="1" fontId="7" fillId="0" borderId="527" xfId="0" applyNumberFormat="1" applyFont="1" applyBorder="1" applyProtection="1">
      <protection locked="0"/>
    </xf>
    <xf numFmtId="167" fontId="15" fillId="6" borderId="84" xfId="0" applyNumberFormat="1" applyFont="1" applyFill="1" applyBorder="1"/>
    <xf numFmtId="167" fontId="15" fillId="6" borderId="224" xfId="0" applyNumberFormat="1" applyFont="1" applyFill="1" applyBorder="1" applyAlignment="1">
      <alignment horizontal="right"/>
    </xf>
    <xf numFmtId="44" fontId="38" fillId="0" borderId="367" xfId="0" applyNumberFormat="1" applyFont="1" applyBorder="1" applyAlignment="1" applyProtection="1">
      <alignment horizontal="right" vertical="center"/>
      <protection locked="0"/>
    </xf>
    <xf numFmtId="44" fontId="38" fillId="0" borderId="422" xfId="0" applyNumberFormat="1" applyFont="1" applyBorder="1" applyAlignment="1" applyProtection="1">
      <alignment horizontal="right" vertical="center"/>
      <protection locked="0"/>
    </xf>
    <xf numFmtId="171" fontId="18" fillId="6" borderId="152" xfId="1" applyNumberFormat="1" applyFont="1" applyFill="1" applyBorder="1" applyProtection="1"/>
    <xf numFmtId="171" fontId="18" fillId="6" borderId="151" xfId="1" applyNumberFormat="1" applyFont="1" applyFill="1" applyBorder="1" applyProtection="1"/>
    <xf numFmtId="171" fontId="18" fillId="6" borderId="150" xfId="1" applyNumberFormat="1" applyFont="1" applyFill="1" applyBorder="1" applyProtection="1"/>
    <xf numFmtId="0" fontId="38" fillId="0" borderId="186" xfId="0" applyFont="1" applyBorder="1" applyAlignment="1">
      <alignment vertical="center"/>
    </xf>
    <xf numFmtId="0" fontId="0" fillId="0" borderId="187" xfId="0" applyBorder="1"/>
    <xf numFmtId="0" fontId="38" fillId="0" borderId="64" xfId="0" applyFont="1" applyBorder="1" applyAlignment="1">
      <alignment vertical="center"/>
    </xf>
    <xf numFmtId="0" fontId="14" fillId="0" borderId="64" xfId="0" applyFont="1" applyBorder="1"/>
    <xf numFmtId="165" fontId="14" fillId="0" borderId="64" xfId="0" applyNumberFormat="1" applyFont="1" applyBorder="1"/>
    <xf numFmtId="0" fontId="2" fillId="9" borderId="224" xfId="0" applyFont="1" applyFill="1" applyBorder="1" applyAlignment="1">
      <alignment horizontal="center" wrapText="1"/>
    </xf>
    <xf numFmtId="42" fontId="50" fillId="7" borderId="404" xfId="0" applyNumberFormat="1" applyFont="1" applyFill="1" applyBorder="1" applyProtection="1">
      <protection locked="0"/>
    </xf>
    <xf numFmtId="42" fontId="15" fillId="0" borderId="0" xfId="0" applyNumberFormat="1" applyFont="1" applyAlignment="1">
      <alignment vertical="center"/>
    </xf>
    <xf numFmtId="166" fontId="47" fillId="0" borderId="188" xfId="0" applyNumberFormat="1" applyFont="1" applyBorder="1" applyAlignment="1">
      <alignment vertical="top" wrapText="1"/>
    </xf>
    <xf numFmtId="0" fontId="14" fillId="0" borderId="237" xfId="0" applyFont="1" applyBorder="1" applyProtection="1">
      <protection locked="0"/>
    </xf>
    <xf numFmtId="0" fontId="18" fillId="15" borderId="139" xfId="0" applyFont="1" applyFill="1" applyBorder="1" applyAlignment="1">
      <alignment wrapText="1"/>
    </xf>
    <xf numFmtId="0" fontId="18" fillId="15" borderId="140" xfId="0" applyFont="1" applyFill="1" applyBorder="1" applyAlignment="1">
      <alignment wrapText="1"/>
    </xf>
    <xf numFmtId="0" fontId="14" fillId="8" borderId="245" xfId="0" applyFont="1" applyFill="1" applyBorder="1"/>
    <xf numFmtId="0" fontId="14" fillId="8" borderId="454" xfId="0" applyFont="1" applyFill="1" applyBorder="1"/>
    <xf numFmtId="44" fontId="21" fillId="0" borderId="529" xfId="0" applyNumberFormat="1" applyFont="1" applyBorder="1" applyAlignment="1" applyProtection="1">
      <alignment vertical="center"/>
      <protection locked="0"/>
    </xf>
    <xf numFmtId="44" fontId="21" fillId="0" borderId="243" xfId="0" applyNumberFormat="1" applyFont="1" applyBorder="1" applyAlignment="1" applyProtection="1">
      <alignment vertical="center"/>
      <protection locked="0"/>
    </xf>
    <xf numFmtId="44" fontId="21" fillId="0" borderId="360" xfId="0" applyNumberFormat="1" applyFont="1" applyBorder="1" applyAlignment="1" applyProtection="1">
      <alignment vertical="center"/>
      <protection locked="0"/>
    </xf>
    <xf numFmtId="5" fontId="14" fillId="5" borderId="75" xfId="0" applyNumberFormat="1" applyFont="1" applyFill="1" applyBorder="1" applyAlignment="1" applyProtection="1">
      <alignment vertical="center" wrapText="1"/>
      <protection locked="0"/>
    </xf>
    <xf numFmtId="0" fontId="23" fillId="14" borderId="533" xfId="0" applyFont="1" applyFill="1" applyBorder="1"/>
    <xf numFmtId="5" fontId="14" fillId="5" borderId="82" xfId="0" applyNumberFormat="1" applyFont="1" applyFill="1" applyBorder="1" applyAlignment="1" applyProtection="1">
      <alignment vertical="center" wrapText="1"/>
      <protection locked="0"/>
    </xf>
    <xf numFmtId="5" fontId="14" fillId="5" borderId="536" xfId="0" applyNumberFormat="1" applyFont="1" applyFill="1" applyBorder="1" applyAlignment="1" applyProtection="1">
      <alignment vertical="center" wrapText="1"/>
      <protection locked="0"/>
    </xf>
    <xf numFmtId="0" fontId="23" fillId="14" borderId="537" xfId="0" applyFont="1" applyFill="1" applyBorder="1"/>
    <xf numFmtId="5" fontId="14" fillId="5" borderId="538" xfId="0" applyNumberFormat="1" applyFont="1" applyFill="1" applyBorder="1" applyAlignment="1" applyProtection="1">
      <alignment vertical="center" wrapText="1"/>
      <protection locked="0"/>
    </xf>
    <xf numFmtId="5" fontId="79" fillId="0" borderId="0" xfId="7" applyNumberFormat="1" applyFont="1" applyFill="1" applyProtection="1"/>
    <xf numFmtId="0" fontId="0" fillId="0" borderId="94" xfId="0" applyBorder="1"/>
    <xf numFmtId="0" fontId="2" fillId="15" borderId="142" xfId="0" applyFont="1" applyFill="1" applyBorder="1" applyAlignment="1">
      <alignment horizontal="center"/>
    </xf>
    <xf numFmtId="0" fontId="0" fillId="14" borderId="0" xfId="0" applyFill="1"/>
    <xf numFmtId="0" fontId="0" fillId="0" borderId="91" xfId="0" applyBorder="1"/>
    <xf numFmtId="5" fontId="25" fillId="15" borderId="53" xfId="0" applyNumberFormat="1" applyFont="1" applyFill="1" applyBorder="1" applyAlignment="1">
      <alignment horizontal="center" vertical="center"/>
    </xf>
    <xf numFmtId="5" fontId="25" fillId="15" borderId="62" xfId="0" applyNumberFormat="1" applyFont="1" applyFill="1" applyBorder="1" applyAlignment="1">
      <alignment horizontal="center" vertical="center"/>
    </xf>
    <xf numFmtId="0" fontId="0" fillId="0" borderId="539" xfId="0" applyBorder="1"/>
    <xf numFmtId="42" fontId="21" fillId="0" borderId="534" xfId="0" applyNumberFormat="1" applyFont="1" applyBorder="1" applyAlignment="1">
      <alignment vertical="center"/>
    </xf>
    <xf numFmtId="6" fontId="50" fillId="0" borderId="220" xfId="0" applyNumberFormat="1" applyFont="1" applyBorder="1" applyAlignment="1" applyProtection="1">
      <alignment horizontal="center"/>
      <protection locked="0"/>
    </xf>
    <xf numFmtId="0" fontId="38" fillId="19" borderId="448" xfId="0" applyFont="1" applyFill="1" applyBorder="1"/>
    <xf numFmtId="5" fontId="8" fillId="7" borderId="115" xfId="0" applyNumberFormat="1" applyFont="1" applyFill="1" applyBorder="1" applyAlignment="1">
      <alignment horizontal="center" vertical="center" wrapText="1"/>
    </xf>
    <xf numFmtId="0" fontId="15" fillId="6" borderId="153" xfId="0" applyFont="1" applyFill="1" applyBorder="1" applyAlignment="1">
      <alignment horizontal="center"/>
    </xf>
    <xf numFmtId="0" fontId="15" fillId="6" borderId="141" xfId="0" applyFont="1" applyFill="1" applyBorder="1" applyAlignment="1">
      <alignment horizontal="center"/>
    </xf>
    <xf numFmtId="0" fontId="15" fillId="6" borderId="140" xfId="0" applyFont="1" applyFill="1" applyBorder="1"/>
    <xf numFmtId="0" fontId="6" fillId="15" borderId="526" xfId="0" applyFont="1" applyFill="1" applyBorder="1" applyAlignment="1">
      <alignment horizontal="center" vertical="center" wrapText="1"/>
    </xf>
    <xf numFmtId="0" fontId="62" fillId="0" borderId="2" xfId="0" applyFont="1" applyBorder="1" applyAlignment="1">
      <alignment wrapText="1"/>
    </xf>
    <xf numFmtId="5" fontId="14" fillId="0" borderId="390" xfId="0" applyNumberFormat="1" applyFont="1" applyBorder="1" applyProtection="1">
      <protection locked="0"/>
    </xf>
    <xf numFmtId="5" fontId="14" fillId="0" borderId="235" xfId="0" applyNumberFormat="1" applyFont="1" applyBorder="1" applyProtection="1">
      <protection locked="0"/>
    </xf>
    <xf numFmtId="44" fontId="15" fillId="0" borderId="0" xfId="1" applyFont="1" applyFill="1" applyBorder="1" applyAlignment="1" applyProtection="1">
      <alignment vertical="center"/>
    </xf>
    <xf numFmtId="167" fontId="0" fillId="0" borderId="0" xfId="0" applyNumberFormat="1"/>
    <xf numFmtId="42" fontId="15" fillId="0" borderId="90" xfId="0" applyNumberFormat="1" applyFont="1" applyBorder="1" applyAlignment="1">
      <alignment vertical="center"/>
    </xf>
    <xf numFmtId="42" fontId="0" fillId="0" borderId="0" xfId="0" applyNumberFormat="1" applyProtection="1">
      <protection locked="0"/>
    </xf>
    <xf numFmtId="0" fontId="0" fillId="0" borderId="0" xfId="0" applyAlignment="1">
      <alignment wrapText="1"/>
    </xf>
    <xf numFmtId="14" fontId="14" fillId="0" borderId="425" xfId="0" applyNumberFormat="1" applyFont="1" applyBorder="1" applyProtection="1">
      <protection locked="0"/>
    </xf>
    <xf numFmtId="14" fontId="14" fillId="0" borderId="465" xfId="0" applyNumberFormat="1" applyFont="1" applyBorder="1" applyProtection="1">
      <protection locked="0"/>
    </xf>
    <xf numFmtId="14" fontId="14" fillId="0" borderId="375" xfId="0" applyNumberFormat="1" applyFont="1" applyBorder="1" applyProtection="1">
      <protection locked="0"/>
    </xf>
    <xf numFmtId="14" fontId="14" fillId="0" borderId="423" xfId="0" applyNumberFormat="1" applyFont="1" applyBorder="1" applyProtection="1">
      <protection locked="0"/>
    </xf>
    <xf numFmtId="14" fontId="14" fillId="0" borderId="272" xfId="0" applyNumberFormat="1" applyFont="1" applyBorder="1" applyProtection="1">
      <protection locked="0"/>
    </xf>
    <xf numFmtId="14" fontId="14" fillId="0" borderId="424" xfId="0" applyNumberFormat="1" applyFont="1" applyBorder="1" applyProtection="1">
      <protection locked="0"/>
    </xf>
    <xf numFmtId="0" fontId="45" fillId="0" borderId="0" xfId="0" applyFont="1"/>
    <xf numFmtId="0" fontId="80" fillId="0" borderId="92" xfId="0" applyFont="1" applyBorder="1" applyAlignment="1">
      <alignment horizontal="left"/>
    </xf>
    <xf numFmtId="0" fontId="0" fillId="0" borderId="540" xfId="0" applyBorder="1" applyProtection="1">
      <protection locked="0"/>
    </xf>
    <xf numFmtId="0" fontId="80" fillId="0" borderId="95" xfId="0" applyFont="1" applyBorder="1" applyAlignment="1">
      <alignment horizontal="left"/>
    </xf>
    <xf numFmtId="0" fontId="19" fillId="0" borderId="33" xfId="0" applyFont="1" applyBorder="1"/>
    <xf numFmtId="0" fontId="19" fillId="0" borderId="0" xfId="0" applyFont="1" applyProtection="1">
      <protection locked="0"/>
    </xf>
    <xf numFmtId="0" fontId="19" fillId="0" borderId="32" xfId="0" applyFont="1" applyBorder="1"/>
    <xf numFmtId="0" fontId="14" fillId="0" borderId="220" xfId="0" applyFont="1" applyBorder="1" applyProtection="1">
      <protection locked="0"/>
    </xf>
    <xf numFmtId="0" fontId="14" fillId="6" borderId="220" xfId="0" applyFont="1" applyFill="1" applyBorder="1"/>
    <xf numFmtId="0" fontId="17" fillId="0" borderId="0" xfId="0" applyFont="1" applyAlignment="1">
      <alignment vertical="center"/>
    </xf>
    <xf numFmtId="0" fontId="18" fillId="0" borderId="0" xfId="0" applyFont="1" applyAlignment="1">
      <alignment horizontal="right" vertical="center"/>
    </xf>
    <xf numFmtId="5" fontId="18" fillId="0" borderId="213" xfId="0" applyNumberFormat="1" applyFont="1" applyBorder="1" applyAlignment="1" applyProtection="1">
      <alignment horizontal="center"/>
      <protection locked="0"/>
    </xf>
    <xf numFmtId="5" fontId="18" fillId="0" borderId="526" xfId="0" applyNumberFormat="1" applyFont="1" applyBorder="1" applyAlignment="1" applyProtection="1">
      <alignment horizontal="center"/>
      <protection locked="0"/>
    </xf>
    <xf numFmtId="5" fontId="18" fillId="0" borderId="210" xfId="0" applyNumberFormat="1" applyFont="1" applyBorder="1" applyAlignment="1" applyProtection="1">
      <alignment horizontal="center"/>
      <protection locked="0"/>
    </xf>
    <xf numFmtId="5" fontId="18" fillId="0" borderId="33" xfId="0" applyNumberFormat="1" applyFont="1" applyBorder="1" applyAlignment="1">
      <alignment horizontal="center"/>
    </xf>
    <xf numFmtId="5" fontId="18" fillId="0" borderId="0" xfId="0" applyNumberFormat="1" applyFont="1" applyAlignment="1" applyProtection="1">
      <alignment horizontal="center"/>
      <protection locked="0"/>
    </xf>
    <xf numFmtId="5" fontId="18" fillId="0" borderId="126" xfId="0" applyNumberFormat="1" applyFont="1" applyBorder="1" applyAlignment="1" applyProtection="1">
      <alignment horizontal="center"/>
      <protection locked="0"/>
    </xf>
    <xf numFmtId="0" fontId="18" fillId="5" borderId="541" xfId="0" applyFont="1" applyFill="1" applyBorder="1" applyAlignment="1" applyProtection="1">
      <alignment horizontal="center" vertical="center"/>
      <protection locked="0"/>
    </xf>
    <xf numFmtId="0" fontId="18" fillId="5" borderId="542" xfId="0" applyFont="1" applyFill="1" applyBorder="1" applyAlignment="1" applyProtection="1">
      <alignment horizontal="center" vertical="center"/>
      <protection locked="0"/>
    </xf>
    <xf numFmtId="0" fontId="18" fillId="5" borderId="543" xfId="0" applyFont="1" applyFill="1" applyBorder="1" applyAlignment="1" applyProtection="1">
      <alignment horizontal="center" vertical="center"/>
      <protection locked="0"/>
    </xf>
    <xf numFmtId="0" fontId="18" fillId="0" borderId="33" xfId="0" applyFont="1" applyBorder="1" applyAlignment="1">
      <alignment horizontal="center" vertical="center"/>
    </xf>
    <xf numFmtId="0" fontId="18" fillId="0" borderId="0" xfId="0" applyFont="1" applyAlignment="1" applyProtection="1">
      <alignment horizontal="center" vertical="center"/>
      <protection locked="0"/>
    </xf>
    <xf numFmtId="0" fontId="18" fillId="5" borderId="544" xfId="0" applyFont="1" applyFill="1" applyBorder="1" applyAlignment="1" applyProtection="1">
      <alignment horizontal="center" vertical="center"/>
      <protection locked="0"/>
    </xf>
    <xf numFmtId="0" fontId="18" fillId="5" borderId="542" xfId="0" applyFont="1" applyFill="1" applyBorder="1" applyAlignment="1" applyProtection="1">
      <alignment horizontal="center"/>
      <protection locked="0"/>
    </xf>
    <xf numFmtId="5" fontId="38" fillId="0" borderId="448" xfId="0" applyNumberFormat="1" applyFont="1" applyBorder="1"/>
    <xf numFmtId="173" fontId="18" fillId="0" borderId="33" xfId="0" applyNumberFormat="1" applyFont="1" applyBorder="1" applyAlignment="1">
      <alignment horizontal="center" vertical="center"/>
    </xf>
    <xf numFmtId="173" fontId="18" fillId="0" borderId="0" xfId="0" applyNumberFormat="1" applyFont="1" applyAlignment="1" applyProtection="1">
      <alignment horizontal="center" vertical="center"/>
      <protection locked="0"/>
    </xf>
    <xf numFmtId="5" fontId="40" fillId="0" borderId="211" xfId="0" applyNumberFormat="1" applyFont="1" applyBorder="1"/>
    <xf numFmtId="0" fontId="35" fillId="15" borderId="531" xfId="0" applyFont="1" applyFill="1" applyBorder="1" applyAlignment="1">
      <alignment horizontal="center"/>
    </xf>
    <xf numFmtId="42" fontId="42" fillId="0" borderId="64" xfId="0" applyNumberFormat="1" applyFont="1" applyBorder="1" applyProtection="1">
      <protection locked="0"/>
    </xf>
    <xf numFmtId="42" fontId="38" fillId="5" borderId="532" xfId="0" applyNumberFormat="1" applyFont="1" applyFill="1" applyBorder="1" applyProtection="1">
      <protection locked="0"/>
    </xf>
    <xf numFmtId="42" fontId="38" fillId="5" borderId="527" xfId="0" applyNumberFormat="1" applyFont="1" applyFill="1" applyBorder="1" applyProtection="1">
      <protection locked="0"/>
    </xf>
    <xf numFmtId="42" fontId="38" fillId="5" borderId="131" xfId="0" applyNumberFormat="1" applyFont="1" applyFill="1" applyBorder="1" applyProtection="1">
      <protection locked="0"/>
    </xf>
    <xf numFmtId="42" fontId="38" fillId="0" borderId="33" xfId="0" applyNumberFormat="1" applyFont="1" applyBorder="1"/>
    <xf numFmtId="42" fontId="38" fillId="0" borderId="0" xfId="0" applyNumberFormat="1" applyFont="1" applyProtection="1">
      <protection locked="0"/>
    </xf>
    <xf numFmtId="42" fontId="0" fillId="0" borderId="32" xfId="0" applyNumberFormat="1" applyBorder="1"/>
    <xf numFmtId="42" fontId="38" fillId="5" borderId="157" xfId="0" applyNumberFormat="1" applyFont="1" applyFill="1" applyBorder="1" applyProtection="1">
      <protection locked="0"/>
    </xf>
    <xf numFmtId="42" fontId="38" fillId="6" borderId="529" xfId="0" applyNumberFormat="1" applyFont="1" applyFill="1" applyBorder="1" applyAlignment="1">
      <alignment horizontal="right"/>
    </xf>
    <xf numFmtId="42" fontId="38" fillId="0" borderId="545" xfId="0" applyNumberFormat="1" applyFont="1" applyBorder="1" applyProtection="1">
      <protection locked="0"/>
    </xf>
    <xf numFmtId="42" fontId="38" fillId="5" borderId="240" xfId="0" applyNumberFormat="1" applyFont="1" applyFill="1" applyBorder="1" applyProtection="1">
      <protection locked="0"/>
    </xf>
    <xf numFmtId="42" fontId="38" fillId="5" borderId="279" xfId="0" applyNumberFormat="1" applyFont="1" applyFill="1" applyBorder="1" applyProtection="1">
      <protection locked="0"/>
    </xf>
    <xf numFmtId="42" fontId="38" fillId="5" borderId="430" xfId="0" applyNumberFormat="1" applyFont="1" applyFill="1" applyBorder="1" applyProtection="1">
      <protection locked="0"/>
    </xf>
    <xf numFmtId="42" fontId="38" fillId="5" borderId="286" xfId="0" applyNumberFormat="1" applyFont="1" applyFill="1" applyBorder="1" applyProtection="1">
      <protection locked="0"/>
    </xf>
    <xf numFmtId="42" fontId="38" fillId="6" borderId="243" xfId="0" applyNumberFormat="1" applyFont="1" applyFill="1" applyBorder="1" applyAlignment="1">
      <alignment horizontal="right"/>
    </xf>
    <xf numFmtId="42" fontId="38" fillId="6" borderId="243" xfId="0" applyNumberFormat="1" applyFont="1" applyFill="1" applyBorder="1"/>
    <xf numFmtId="42" fontId="38" fillId="5" borderId="336" xfId="0" applyNumberFormat="1" applyFont="1" applyFill="1" applyBorder="1" applyProtection="1">
      <protection locked="0"/>
    </xf>
    <xf numFmtId="42" fontId="38" fillId="5" borderId="295" xfId="0" applyNumberFormat="1" applyFont="1" applyFill="1" applyBorder="1" applyProtection="1">
      <protection locked="0"/>
    </xf>
    <xf numFmtId="42" fontId="38" fillId="5" borderId="353" xfId="0" applyNumberFormat="1" applyFont="1" applyFill="1" applyBorder="1" applyProtection="1">
      <protection locked="0"/>
    </xf>
    <xf numFmtId="42" fontId="38" fillId="5" borderId="352" xfId="0" applyNumberFormat="1" applyFont="1" applyFill="1" applyBorder="1" applyProtection="1">
      <protection locked="0"/>
    </xf>
    <xf numFmtId="42" fontId="38" fillId="6" borderId="360" xfId="0" applyNumberFormat="1" applyFont="1" applyFill="1" applyBorder="1"/>
    <xf numFmtId="42" fontId="32" fillId="0" borderId="0" xfId="0" applyNumberFormat="1" applyFont="1"/>
    <xf numFmtId="42" fontId="38" fillId="6" borderId="152" xfId="0" applyNumberFormat="1" applyFont="1" applyFill="1" applyBorder="1"/>
    <xf numFmtId="42" fontId="38" fillId="6" borderId="151" xfId="0" applyNumberFormat="1" applyFont="1" applyFill="1" applyBorder="1"/>
    <xf numFmtId="42" fontId="38" fillId="6" borderId="150" xfId="0" applyNumberFormat="1" applyFont="1" applyFill="1" applyBorder="1"/>
    <xf numFmtId="42" fontId="38" fillId="6" borderId="130" xfId="0" applyNumberFormat="1" applyFont="1" applyFill="1" applyBorder="1"/>
    <xf numFmtId="42" fontId="38" fillId="6" borderId="142" xfId="0" applyNumberFormat="1" applyFont="1" applyFill="1" applyBorder="1"/>
    <xf numFmtId="0" fontId="47" fillId="0" borderId="32" xfId="0" applyFont="1" applyBorder="1" applyAlignment="1" applyProtection="1">
      <alignment wrapText="1"/>
      <protection locked="0"/>
    </xf>
    <xf numFmtId="0" fontId="47" fillId="0" borderId="0" xfId="0" applyFont="1" applyAlignment="1" applyProtection="1">
      <alignment wrapText="1"/>
      <protection locked="0"/>
    </xf>
    <xf numFmtId="42" fontId="17" fillId="0" borderId="0" xfId="0" applyNumberFormat="1" applyFont="1"/>
    <xf numFmtId="42" fontId="18" fillId="0" borderId="0" xfId="0" applyNumberFormat="1" applyFont="1" applyAlignment="1">
      <alignment horizontal="right" vertical="center"/>
    </xf>
    <xf numFmtId="42" fontId="0" fillId="0" borderId="33" xfId="0" applyNumberFormat="1" applyBorder="1"/>
    <xf numFmtId="42" fontId="18" fillId="0" borderId="537" xfId="0" applyNumberFormat="1" applyFont="1" applyBorder="1"/>
    <xf numFmtId="42" fontId="0" fillId="0" borderId="537" xfId="0" applyNumberFormat="1" applyBorder="1"/>
    <xf numFmtId="42" fontId="40" fillId="0" borderId="6" xfId="0" applyNumberFormat="1" applyFont="1" applyBorder="1"/>
    <xf numFmtId="42" fontId="14" fillId="0" borderId="66" xfId="0" applyNumberFormat="1" applyFont="1" applyBorder="1" applyProtection="1">
      <protection locked="0"/>
    </xf>
    <xf numFmtId="42" fontId="38" fillId="6" borderId="529" xfId="0" applyNumberFormat="1" applyFont="1" applyFill="1" applyBorder="1"/>
    <xf numFmtId="42" fontId="39" fillId="0" borderId="58" xfId="0" applyNumberFormat="1" applyFont="1" applyBorder="1" applyProtection="1">
      <protection locked="0"/>
    </xf>
    <xf numFmtId="42" fontId="38" fillId="6" borderId="546" xfId="0" applyNumberFormat="1" applyFont="1" applyFill="1" applyBorder="1"/>
    <xf numFmtId="42" fontId="81" fillId="0" borderId="547" xfId="0" applyNumberFormat="1" applyFont="1" applyBorder="1"/>
    <xf numFmtId="42" fontId="38" fillId="0" borderId="420" xfId="0" applyNumberFormat="1" applyFont="1" applyBorder="1"/>
    <xf numFmtId="42" fontId="39" fillId="0" borderId="66" xfId="0" applyNumberFormat="1" applyFont="1" applyBorder="1" applyProtection="1">
      <protection locked="0"/>
    </xf>
    <xf numFmtId="42" fontId="38" fillId="5" borderId="448" xfId="0" applyNumberFormat="1" applyFont="1" applyFill="1" applyBorder="1" applyProtection="1">
      <protection locked="0"/>
    </xf>
    <xf numFmtId="42" fontId="38" fillId="5" borderId="439" xfId="0" applyNumberFormat="1" applyFont="1" applyFill="1" applyBorder="1" applyProtection="1">
      <protection locked="0"/>
    </xf>
    <xf numFmtId="42" fontId="38" fillId="5" borderId="428" xfId="0" applyNumberFormat="1" applyFont="1" applyFill="1" applyBorder="1" applyProtection="1">
      <protection locked="0"/>
    </xf>
    <xf numFmtId="42" fontId="38" fillId="6" borderId="548" xfId="0" applyNumberFormat="1" applyFont="1" applyFill="1" applyBorder="1"/>
    <xf numFmtId="0" fontId="82" fillId="0" borderId="95" xfId="0" applyFont="1" applyBorder="1"/>
    <xf numFmtId="42" fontId="38" fillId="0" borderId="0" xfId="0" applyNumberFormat="1" applyFont="1"/>
    <xf numFmtId="42" fontId="35" fillId="0" borderId="142" xfId="0" applyNumberFormat="1" applyFont="1" applyBorder="1"/>
    <xf numFmtId="42" fontId="38" fillId="6" borderId="224" xfId="0" applyNumberFormat="1" applyFont="1" applyFill="1" applyBorder="1"/>
    <xf numFmtId="42" fontId="14" fillId="0" borderId="188" xfId="0" applyNumberFormat="1" applyFont="1" applyBorder="1"/>
    <xf numFmtId="42" fontId="42" fillId="0" borderId="549" xfId="0" applyNumberFormat="1" applyFont="1" applyBorder="1"/>
    <xf numFmtId="42" fontId="38" fillId="0" borderId="532" xfId="0" applyNumberFormat="1" applyFont="1" applyBorder="1" applyProtection="1">
      <protection locked="0"/>
    </xf>
    <xf numFmtId="42" fontId="38" fillId="0" borderId="527" xfId="0" applyNumberFormat="1" applyFont="1" applyBorder="1" applyProtection="1">
      <protection locked="0"/>
    </xf>
    <xf numFmtId="42" fontId="38" fillId="0" borderId="131" xfId="0" applyNumberFormat="1" applyFont="1" applyBorder="1" applyProtection="1">
      <protection locked="0"/>
    </xf>
    <xf numFmtId="42" fontId="38" fillId="0" borderId="157" xfId="0" applyNumberFormat="1" applyFont="1" applyBorder="1" applyProtection="1">
      <protection locked="0"/>
    </xf>
    <xf numFmtId="42" fontId="42" fillId="0" borderId="545" xfId="0" applyNumberFormat="1" applyFont="1" applyBorder="1"/>
    <xf numFmtId="42" fontId="38" fillId="0" borderId="240" xfId="0" applyNumberFormat="1" applyFont="1" applyBorder="1" applyProtection="1">
      <protection locked="0"/>
    </xf>
    <xf numFmtId="42" fontId="38" fillId="0" borderId="279" xfId="0" applyNumberFormat="1" applyFont="1" applyBorder="1" applyProtection="1">
      <protection locked="0"/>
    </xf>
    <xf numFmtId="42" fontId="38" fillId="0" borderId="430" xfId="0" applyNumberFormat="1" applyFont="1" applyBorder="1" applyProtection="1">
      <protection locked="0"/>
    </xf>
    <xf numFmtId="42" fontId="38" fillId="0" borderId="286" xfId="0" applyNumberFormat="1" applyFont="1" applyBorder="1" applyProtection="1">
      <protection locked="0"/>
    </xf>
    <xf numFmtId="42" fontId="38" fillId="0" borderId="336" xfId="0" applyNumberFormat="1" applyFont="1" applyBorder="1" applyProtection="1">
      <protection locked="0"/>
    </xf>
    <xf numFmtId="42" fontId="38" fillId="0" borderId="295" xfId="0" applyNumberFormat="1" applyFont="1" applyBorder="1" applyProtection="1">
      <protection locked="0"/>
    </xf>
    <xf numFmtId="42" fontId="38" fillId="0" borderId="353" xfId="0" applyNumberFormat="1" applyFont="1" applyBorder="1" applyProtection="1">
      <protection locked="0"/>
    </xf>
    <xf numFmtId="42" fontId="38" fillId="0" borderId="352" xfId="0" applyNumberFormat="1" applyFont="1" applyBorder="1" applyProtection="1">
      <protection locked="0"/>
    </xf>
    <xf numFmtId="42" fontId="42" fillId="0" borderId="0" xfId="0" applyNumberFormat="1" applyFont="1"/>
    <xf numFmtId="42" fontId="38" fillId="6" borderId="142" xfId="0" applyNumberFormat="1" applyFont="1" applyFill="1" applyBorder="1" applyAlignment="1">
      <alignment horizontal="right"/>
    </xf>
    <xf numFmtId="42" fontId="18" fillId="0" borderId="0" xfId="0" applyNumberFormat="1" applyFont="1"/>
    <xf numFmtId="5" fontId="38" fillId="0" borderId="0" xfId="0" applyNumberFormat="1" applyFont="1"/>
    <xf numFmtId="0" fontId="0" fillId="12" borderId="0" xfId="0" applyFill="1"/>
    <xf numFmtId="0" fontId="0" fillId="0" borderId="0" xfId="8" applyFont="1"/>
    <xf numFmtId="0" fontId="3" fillId="0" borderId="0" xfId="4"/>
    <xf numFmtId="174" fontId="14" fillId="5" borderId="536" xfId="0" applyNumberFormat="1" applyFont="1" applyFill="1" applyBorder="1" applyAlignment="1" applyProtection="1">
      <alignment vertical="center" wrapText="1"/>
      <protection locked="0"/>
    </xf>
    <xf numFmtId="167" fontId="21" fillId="0" borderId="375" xfId="0" applyNumberFormat="1" applyFont="1" applyBorder="1" applyAlignment="1" applyProtection="1">
      <alignment vertical="center"/>
      <protection locked="0"/>
    </xf>
    <xf numFmtId="0" fontId="2" fillId="0" borderId="0" xfId="0" applyFont="1" applyAlignment="1">
      <alignment horizontal="center"/>
    </xf>
    <xf numFmtId="0" fontId="3" fillId="0" borderId="537" xfId="0" applyFont="1" applyBorder="1"/>
    <xf numFmtId="42" fontId="3" fillId="0" borderId="537" xfId="0" applyNumberFormat="1" applyFont="1" applyBorder="1"/>
    <xf numFmtId="42" fontId="23" fillId="0" borderId="537" xfId="0" applyNumberFormat="1" applyFont="1" applyBorder="1"/>
    <xf numFmtId="42" fontId="21" fillId="0" borderId="537" xfId="0" applyNumberFormat="1" applyFont="1" applyBorder="1" applyAlignment="1">
      <alignment vertical="center"/>
    </xf>
    <xf numFmtId="5" fontId="28" fillId="0" borderId="533" xfId="0" applyNumberFormat="1" applyFont="1" applyBorder="1" applyAlignment="1">
      <alignment vertical="center"/>
    </xf>
    <xf numFmtId="5" fontId="23" fillId="0" borderId="533" xfId="0" applyNumberFormat="1" applyFont="1" applyBorder="1" applyAlignment="1">
      <alignment vertical="center"/>
    </xf>
    <xf numFmtId="5" fontId="25" fillId="0" borderId="533" xfId="0" applyNumberFormat="1" applyFont="1" applyBorder="1" applyAlignment="1">
      <alignment vertical="center"/>
    </xf>
    <xf numFmtId="5" fontId="25" fillId="0" borderId="534" xfId="0" applyNumberFormat="1" applyFont="1" applyBorder="1" applyAlignment="1">
      <alignment vertical="center"/>
    </xf>
    <xf numFmtId="42" fontId="21" fillId="0" borderId="380" xfId="0" applyNumberFormat="1" applyFont="1" applyBorder="1" applyAlignment="1" applyProtection="1">
      <alignment vertical="center"/>
      <protection locked="0"/>
    </xf>
    <xf numFmtId="42" fontId="21" fillId="6" borderId="550" xfId="0" applyNumberFormat="1" applyFont="1" applyFill="1" applyBorder="1" applyAlignment="1">
      <alignment vertical="center"/>
    </xf>
    <xf numFmtId="42" fontId="21" fillId="0" borderId="551" xfId="0" applyNumberFormat="1" applyFont="1" applyBorder="1" applyAlignment="1" applyProtection="1">
      <alignment vertical="center"/>
      <protection locked="0"/>
    </xf>
    <xf numFmtId="42" fontId="21" fillId="0" borderId="284" xfId="0" applyNumberFormat="1" applyFont="1" applyBorder="1" applyAlignment="1" applyProtection="1">
      <alignment vertical="center"/>
      <protection locked="0"/>
    </xf>
    <xf numFmtId="42" fontId="21" fillId="14" borderId="533" xfId="0" applyNumberFormat="1" applyFont="1" applyFill="1" applyBorder="1"/>
    <xf numFmtId="42" fontId="21" fillId="11" borderId="22" xfId="0" applyNumberFormat="1" applyFont="1" applyFill="1" applyBorder="1" applyAlignment="1">
      <alignment vertical="center"/>
    </xf>
    <xf numFmtId="42" fontId="21" fillId="0" borderId="425" xfId="0" applyNumberFormat="1" applyFont="1" applyBorder="1" applyAlignment="1" applyProtection="1">
      <alignment vertical="center"/>
      <protection locked="0"/>
    </xf>
    <xf numFmtId="42" fontId="21" fillId="0" borderId="323" xfId="0" applyNumberFormat="1" applyFont="1" applyBorder="1" applyAlignment="1" applyProtection="1">
      <alignment vertical="center"/>
      <protection locked="0"/>
    </xf>
    <xf numFmtId="42" fontId="21" fillId="0" borderId="78" xfId="0" applyNumberFormat="1" applyFont="1" applyBorder="1" applyAlignment="1">
      <alignment vertical="center"/>
    </xf>
    <xf numFmtId="42" fontId="21" fillId="0" borderId="142" xfId="0" applyNumberFormat="1" applyFont="1" applyBorder="1" applyAlignment="1">
      <alignment vertical="center"/>
    </xf>
    <xf numFmtId="5" fontId="25" fillId="0" borderId="3" xfId="0" applyNumberFormat="1" applyFont="1" applyBorder="1" applyAlignment="1">
      <alignment vertical="center"/>
    </xf>
    <xf numFmtId="42" fontId="21" fillId="14" borderId="19" xfId="0" applyNumberFormat="1" applyFont="1" applyFill="1" applyBorder="1"/>
    <xf numFmtId="42" fontId="21" fillId="11" borderId="552" xfId="0" applyNumberFormat="1" applyFont="1" applyFill="1" applyBorder="1" applyAlignment="1">
      <alignment vertical="center"/>
    </xf>
    <xf numFmtId="42" fontId="21" fillId="11" borderId="141" xfId="0" applyNumberFormat="1" applyFont="1" applyFill="1" applyBorder="1" applyAlignment="1">
      <alignment vertical="center"/>
    </xf>
    <xf numFmtId="42" fontId="21" fillId="11" borderId="224" xfId="0" applyNumberFormat="1" applyFont="1" applyFill="1" applyBorder="1" applyAlignment="1">
      <alignment vertical="center"/>
    </xf>
    <xf numFmtId="5" fontId="28" fillId="10" borderId="153" xfId="0" applyNumberFormat="1" applyFont="1" applyFill="1" applyBorder="1" applyAlignment="1">
      <alignment vertical="center"/>
    </xf>
    <xf numFmtId="5" fontId="28" fillId="10" borderId="420" xfId="0" applyNumberFormat="1" applyFont="1" applyFill="1" applyBorder="1" applyAlignment="1">
      <alignment vertical="center"/>
    </xf>
    <xf numFmtId="5" fontId="28" fillId="10" borderId="421" xfId="0" applyNumberFormat="1" applyFont="1" applyFill="1" applyBorder="1" applyAlignment="1">
      <alignment vertical="center"/>
    </xf>
    <xf numFmtId="42" fontId="21" fillId="16" borderId="153" xfId="0" applyNumberFormat="1" applyFont="1" applyFill="1" applyBorder="1" applyAlignment="1">
      <alignment vertical="center"/>
    </xf>
    <xf numFmtId="42" fontId="21" fillId="14" borderId="420" xfId="0" applyNumberFormat="1" applyFont="1" applyFill="1" applyBorder="1"/>
    <xf numFmtId="172" fontId="21" fillId="11" borderId="420" xfId="0" applyNumberFormat="1" applyFont="1" applyFill="1" applyBorder="1" applyAlignment="1">
      <alignment vertical="center"/>
    </xf>
    <xf numFmtId="42" fontId="21" fillId="6" borderId="153" xfId="0" applyNumberFormat="1" applyFont="1" applyFill="1" applyBorder="1" applyAlignment="1">
      <alignment vertical="center"/>
    </xf>
    <xf numFmtId="42" fontId="14" fillId="6" borderId="153" xfId="0" applyNumberFormat="1" applyFont="1" applyFill="1" applyBorder="1" applyAlignment="1">
      <alignment vertical="center"/>
    </xf>
    <xf numFmtId="42" fontId="14" fillId="0" borderId="141" xfId="0" applyNumberFormat="1" applyFont="1" applyBorder="1" applyAlignment="1" applyProtection="1">
      <alignment vertical="center"/>
      <protection locked="0"/>
    </xf>
    <xf numFmtId="42" fontId="14" fillId="0" borderId="150" xfId="0" applyNumberFormat="1" applyFont="1" applyBorder="1" applyAlignment="1" applyProtection="1">
      <alignment vertical="center"/>
      <protection locked="0"/>
    </xf>
    <xf numFmtId="0" fontId="69" fillId="0" borderId="537" xfId="0" applyFont="1" applyBorder="1" applyAlignment="1">
      <alignment vertical="top" wrapText="1"/>
    </xf>
    <xf numFmtId="0" fontId="22" fillId="0" borderId="554" xfId="0" applyFont="1" applyBorder="1" applyAlignment="1">
      <alignment horizontal="center" vertical="top" wrapText="1"/>
    </xf>
    <xf numFmtId="5" fontId="79" fillId="14" borderId="0" xfId="7" applyNumberFormat="1" applyFont="1" applyFill="1" applyProtection="1"/>
    <xf numFmtId="8" fontId="14" fillId="6" borderId="536" xfId="0" applyNumberFormat="1" applyFont="1" applyFill="1" applyBorder="1" applyAlignment="1">
      <alignment vertical="center" wrapText="1"/>
    </xf>
    <xf numFmtId="8" fontId="14" fillId="6" borderId="538" xfId="0" applyNumberFormat="1" applyFont="1" applyFill="1" applyBorder="1" applyAlignment="1">
      <alignment vertical="center" wrapText="1"/>
    </xf>
    <xf numFmtId="0" fontId="0" fillId="6" borderId="0" xfId="8" applyFont="1" applyFill="1"/>
    <xf numFmtId="42" fontId="14" fillId="0" borderId="18" xfId="0" applyNumberFormat="1" applyFont="1" applyFill="1" applyBorder="1" applyAlignment="1" applyProtection="1">
      <alignment vertical="center"/>
      <protection locked="0"/>
    </xf>
    <xf numFmtId="42" fontId="14" fillId="0" borderId="86" xfId="0" applyNumberFormat="1" applyFont="1" applyFill="1" applyBorder="1" applyAlignment="1" applyProtection="1">
      <alignment vertical="center"/>
      <protection locked="0"/>
    </xf>
    <xf numFmtId="0" fontId="25" fillId="0" borderId="0" xfId="0" applyFont="1" applyBorder="1"/>
    <xf numFmtId="3" fontId="23" fillId="0" borderId="0" xfId="0" applyNumberFormat="1" applyFont="1" applyBorder="1"/>
    <xf numFmtId="5" fontId="23" fillId="0" borderId="0" xfId="0" applyNumberFormat="1" applyFont="1" applyBorder="1" applyAlignment="1">
      <alignment vertical="center"/>
    </xf>
    <xf numFmtId="0" fontId="28" fillId="0" borderId="0" xfId="0" applyFont="1" applyBorder="1" applyAlignment="1">
      <alignment vertical="center"/>
    </xf>
    <xf numFmtId="5" fontId="23" fillId="0" borderId="525" xfId="0" applyNumberFormat="1" applyFont="1" applyBorder="1" applyAlignment="1">
      <alignment vertical="center"/>
    </xf>
    <xf numFmtId="42" fontId="30" fillId="15" borderId="420" xfId="0" applyNumberFormat="1" applyFont="1" applyFill="1" applyBorder="1" applyAlignment="1">
      <alignment vertical="center"/>
    </xf>
    <xf numFmtId="0" fontId="86" fillId="0" borderId="0" xfId="0" applyFont="1" applyAlignment="1">
      <alignment horizontal="right" vertical="center"/>
    </xf>
    <xf numFmtId="0" fontId="0" fillId="12" borderId="0" xfId="0" applyFill="1" applyAlignment="1">
      <alignment horizontal="left"/>
    </xf>
    <xf numFmtId="0" fontId="0" fillId="0" borderId="553" xfId="0" applyBorder="1" applyAlignment="1">
      <alignment vertical="top"/>
    </xf>
    <xf numFmtId="0" fontId="0" fillId="0" borderId="74" xfId="0" applyBorder="1" applyAlignment="1">
      <alignment vertical="top"/>
    </xf>
    <xf numFmtId="0" fontId="0" fillId="0" borderId="420" xfId="0" applyBorder="1" applyAlignment="1">
      <alignment vertical="top"/>
    </xf>
    <xf numFmtId="0" fontId="0" fillId="0" borderId="437" xfId="0" applyBorder="1" applyAlignment="1">
      <alignment vertical="top"/>
    </xf>
    <xf numFmtId="0" fontId="0" fillId="0" borderId="438" xfId="0" applyBorder="1" applyAlignment="1">
      <alignment vertical="top"/>
    </xf>
    <xf numFmtId="0" fontId="0" fillId="0" borderId="188" xfId="0" applyBorder="1" applyAlignment="1">
      <alignment vertical="top"/>
    </xf>
    <xf numFmtId="0" fontId="19" fillId="15" borderId="0" xfId="0" applyFont="1" applyFill="1"/>
    <xf numFmtId="0" fontId="14" fillId="0" borderId="0" xfId="0" applyFont="1"/>
    <xf numFmtId="0" fontId="14" fillId="0" borderId="0" xfId="0" applyFont="1" applyAlignment="1">
      <alignment horizontal="right" vertical="center"/>
    </xf>
    <xf numFmtId="0" fontId="14" fillId="0" borderId="15" xfId="0" applyFont="1" applyBorder="1" applyAlignment="1" applyProtection="1">
      <alignment horizontal="left" vertical="top" wrapText="1"/>
      <protection locked="0"/>
    </xf>
    <xf numFmtId="0" fontId="14" fillId="0" borderId="19"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0" fontId="14" fillId="0" borderId="25"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26" xfId="0" applyFont="1" applyBorder="1" applyAlignment="1" applyProtection="1">
      <alignment horizontal="left" vertical="top" wrapText="1"/>
      <protection locked="0"/>
    </xf>
    <xf numFmtId="0" fontId="14" fillId="0" borderId="16"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22" xfId="0" applyFont="1" applyBorder="1" applyAlignment="1" applyProtection="1">
      <alignment horizontal="left" vertical="top" wrapText="1"/>
      <protection locked="0"/>
    </xf>
    <xf numFmtId="0" fontId="14" fillId="0" borderId="25" xfId="0" applyFont="1" applyBorder="1" applyAlignment="1">
      <alignment horizontal="right" vertical="center"/>
    </xf>
    <xf numFmtId="0" fontId="14" fillId="0" borderId="26" xfId="0" applyFont="1" applyBorder="1" applyAlignment="1">
      <alignment horizontal="right" vertical="center"/>
    </xf>
    <xf numFmtId="0" fontId="14" fillId="0" borderId="6" xfId="0" applyFont="1" applyBorder="1" applyAlignment="1" applyProtection="1">
      <alignment horizontal="left"/>
      <protection locked="0"/>
    </xf>
    <xf numFmtId="0" fontId="14" fillId="0" borderId="6" xfId="0" applyFont="1" applyBorder="1" applyProtection="1">
      <protection locked="0"/>
    </xf>
    <xf numFmtId="0" fontId="14" fillId="0" borderId="6" xfId="0" quotePrefix="1" applyFont="1" applyBorder="1" applyAlignment="1" applyProtection="1">
      <alignment horizontal="left"/>
      <protection locked="0"/>
    </xf>
    <xf numFmtId="0" fontId="44" fillId="0" borderId="0" xfId="0" applyFont="1" applyAlignment="1">
      <alignment horizontal="left" vertical="top" wrapText="1"/>
    </xf>
    <xf numFmtId="0" fontId="46" fillId="0" borderId="6" xfId="0" applyFont="1" applyBorder="1" applyAlignment="1" applyProtection="1">
      <alignment horizontal="left"/>
      <protection locked="0"/>
    </xf>
    <xf numFmtId="0" fontId="18" fillId="0" borderId="6" xfId="0" applyFont="1" applyBorder="1" applyAlignment="1" applyProtection="1">
      <alignment horizontal="left"/>
      <protection locked="0"/>
    </xf>
    <xf numFmtId="0" fontId="5" fillId="6" borderId="27" xfId="0" applyFont="1" applyFill="1" applyBorder="1" applyAlignment="1">
      <alignment horizontal="center"/>
    </xf>
    <xf numFmtId="0" fontId="5" fillId="6" borderId="493" xfId="0" applyFont="1" applyFill="1" applyBorder="1" applyAlignment="1">
      <alignment horizontal="center"/>
    </xf>
    <xf numFmtId="0" fontId="15" fillId="6" borderId="454" xfId="0" applyFont="1" applyFill="1" applyBorder="1"/>
    <xf numFmtId="0" fontId="1" fillId="6" borderId="375" xfId="0" applyFont="1" applyFill="1" applyBorder="1" applyAlignment="1">
      <alignment horizontal="center"/>
    </xf>
    <xf numFmtId="0" fontId="1" fillId="6" borderId="239" xfId="0" applyFont="1" applyFill="1" applyBorder="1" applyAlignment="1">
      <alignment horizontal="center"/>
    </xf>
    <xf numFmtId="0" fontId="3" fillId="6" borderId="375" xfId="0" applyFont="1" applyFill="1" applyBorder="1" applyAlignment="1">
      <alignment horizontal="center"/>
    </xf>
    <xf numFmtId="0" fontId="3" fillId="6" borderId="239" xfId="0" applyFont="1" applyFill="1" applyBorder="1" applyAlignment="1">
      <alignment horizontal="center"/>
    </xf>
    <xf numFmtId="0" fontId="39" fillId="0" borderId="375" xfId="0" applyFont="1" applyBorder="1" applyAlignment="1" applyProtection="1">
      <alignment horizontal="center"/>
      <protection locked="0"/>
    </xf>
    <xf numFmtId="0" fontId="39" fillId="0" borderId="238" xfId="0" applyFont="1" applyBorder="1" applyAlignment="1" applyProtection="1">
      <alignment horizontal="center"/>
      <protection locked="0"/>
    </xf>
    <xf numFmtId="0" fontId="39" fillId="0" borderId="423" xfId="0" applyFont="1" applyBorder="1" applyAlignment="1" applyProtection="1">
      <alignment horizontal="center"/>
      <protection locked="0"/>
    </xf>
    <xf numFmtId="0" fontId="39" fillId="0" borderId="242" xfId="0" applyFont="1" applyBorder="1" applyAlignment="1" applyProtection="1">
      <alignment horizontal="center"/>
      <protection locked="0"/>
    </xf>
    <xf numFmtId="9" fontId="18" fillId="15" borderId="486" xfId="0" applyNumberFormat="1" applyFont="1" applyFill="1" applyBorder="1" applyAlignment="1">
      <alignment horizontal="center" vertical="center" wrapText="1"/>
    </xf>
    <xf numFmtId="9" fontId="18" fillId="15" borderId="127" xfId="0" applyNumberFormat="1" applyFont="1" applyFill="1" applyBorder="1" applyAlignment="1">
      <alignment horizontal="center" vertical="center" wrapText="1"/>
    </xf>
    <xf numFmtId="0" fontId="3" fillId="6" borderId="425" xfId="0" applyFont="1" applyFill="1" applyBorder="1" applyAlignment="1">
      <alignment horizontal="center"/>
    </xf>
    <xf numFmtId="0" fontId="3" fillId="6" borderId="473" xfId="0" applyFont="1" applyFill="1" applyBorder="1" applyAlignment="1">
      <alignment horizontal="center"/>
    </xf>
    <xf numFmtId="0" fontId="38" fillId="0" borderId="375" xfId="0" applyFont="1" applyBorder="1" applyProtection="1">
      <protection locked="0"/>
    </xf>
    <xf numFmtId="0" fontId="38" fillId="0" borderId="238" xfId="0" applyFont="1" applyBorder="1" applyProtection="1">
      <protection locked="0"/>
    </xf>
    <xf numFmtId="0" fontId="38" fillId="0" borderId="374" xfId="0" applyFont="1" applyBorder="1" applyProtection="1">
      <protection locked="0"/>
    </xf>
    <xf numFmtId="0" fontId="38" fillId="0" borderId="423" xfId="0" applyFont="1" applyBorder="1" applyProtection="1">
      <protection locked="0"/>
    </xf>
    <xf numFmtId="0" fontId="38" fillId="0" borderId="242" xfId="0" applyFont="1" applyBorder="1" applyProtection="1">
      <protection locked="0"/>
    </xf>
    <xf numFmtId="0" fontId="38" fillId="0" borderId="426" xfId="0" applyFont="1" applyBorder="1" applyProtection="1">
      <protection locked="0"/>
    </xf>
    <xf numFmtId="9" fontId="18" fillId="15" borderId="486" xfId="0" applyNumberFormat="1" applyFont="1" applyFill="1" applyBorder="1" applyAlignment="1">
      <alignment horizontal="left" vertical="center" wrapText="1"/>
    </xf>
    <xf numFmtId="9" fontId="18" fillId="15" borderId="211" xfId="0" applyNumberFormat="1" applyFont="1" applyFill="1" applyBorder="1" applyAlignment="1">
      <alignment horizontal="left" vertical="center" wrapText="1"/>
    </xf>
    <xf numFmtId="0" fontId="38" fillId="0" borderId="425" xfId="0" applyFont="1" applyBorder="1" applyAlignment="1" applyProtection="1">
      <alignment horizontal="left"/>
      <protection locked="0"/>
    </xf>
    <xf numFmtId="0" fontId="38" fillId="0" borderId="472" xfId="0" applyFont="1" applyBorder="1" applyAlignment="1" applyProtection="1">
      <alignment horizontal="left"/>
      <protection locked="0"/>
    </xf>
    <xf numFmtId="0" fontId="38" fillId="0" borderId="375" xfId="0" applyFont="1" applyBorder="1" applyAlignment="1" applyProtection="1">
      <alignment horizontal="center"/>
      <protection locked="0"/>
    </xf>
    <xf numFmtId="0" fontId="38" fillId="0" borderId="238" xfId="0" applyFont="1" applyBorder="1" applyAlignment="1" applyProtection="1">
      <alignment horizontal="center"/>
      <protection locked="0"/>
    </xf>
    <xf numFmtId="0" fontId="18" fillId="15" borderId="486" xfId="0" applyFont="1" applyFill="1" applyBorder="1" applyAlignment="1">
      <alignment horizontal="left" vertical="center"/>
    </xf>
    <xf numFmtId="0" fontId="18" fillId="15" borderId="211" xfId="0" applyFont="1" applyFill="1" applyBorder="1" applyAlignment="1">
      <alignment horizontal="left" vertical="center"/>
    </xf>
    <xf numFmtId="0" fontId="18" fillId="15" borderId="487" xfId="0" applyFont="1" applyFill="1" applyBorder="1" applyAlignment="1">
      <alignment horizontal="left" vertical="center"/>
    </xf>
    <xf numFmtId="0" fontId="38" fillId="0" borderId="425" xfId="0" applyFont="1" applyBorder="1" applyProtection="1">
      <protection locked="0"/>
    </xf>
    <xf numFmtId="0" fontId="38" fillId="0" borderId="472" xfId="0" applyFont="1" applyBorder="1" applyProtection="1">
      <protection locked="0"/>
    </xf>
    <xf numFmtId="0" fontId="38" fillId="0" borderId="485" xfId="0" applyFont="1" applyBorder="1" applyProtection="1">
      <protection locked="0"/>
    </xf>
    <xf numFmtId="0" fontId="39" fillId="0" borderId="262" xfId="0" applyFont="1" applyBorder="1" applyAlignment="1" applyProtection="1">
      <alignment wrapText="1"/>
      <protection locked="0"/>
    </xf>
    <xf numFmtId="0" fontId="39" fillId="0" borderId="238" xfId="0" applyFont="1" applyBorder="1" applyAlignment="1" applyProtection="1">
      <alignment wrapText="1"/>
      <protection locked="0"/>
    </xf>
    <xf numFmtId="0" fontId="39" fillId="0" borderId="279" xfId="0" applyFont="1" applyBorder="1" applyAlignment="1" applyProtection="1">
      <alignment wrapText="1"/>
      <protection locked="0"/>
    </xf>
    <xf numFmtId="0" fontId="39" fillId="0" borderId="242" xfId="0" applyFont="1" applyBorder="1" applyAlignment="1" applyProtection="1">
      <alignment wrapText="1"/>
      <protection locked="0"/>
    </xf>
    <xf numFmtId="0" fontId="18" fillId="15" borderId="155" xfId="0" applyFont="1" applyFill="1" applyBorder="1" applyAlignment="1">
      <alignment horizontal="left" vertical="center" wrapText="1"/>
    </xf>
    <xf numFmtId="0" fontId="18" fillId="15" borderId="211" xfId="0" applyFont="1" applyFill="1" applyBorder="1" applyAlignment="1">
      <alignment horizontal="left" vertical="center" wrapText="1"/>
    </xf>
    <xf numFmtId="0" fontId="39" fillId="0" borderId="284" xfId="0" applyFont="1" applyBorder="1" applyAlignment="1" applyProtection="1">
      <alignment wrapText="1"/>
      <protection locked="0"/>
    </xf>
    <xf numFmtId="0" fontId="39" fillId="0" borderId="472" xfId="0" applyFont="1" applyBorder="1" applyAlignment="1" applyProtection="1">
      <alignment wrapText="1"/>
      <protection locked="0"/>
    </xf>
    <xf numFmtId="0" fontId="47" fillId="0" borderId="0" xfId="0" applyFont="1" applyAlignment="1">
      <alignment horizontal="center" wrapText="1"/>
    </xf>
    <xf numFmtId="0" fontId="47" fillId="0" borderId="525" xfId="0" applyFont="1" applyBorder="1" applyAlignment="1">
      <alignment horizontal="center" wrapText="1"/>
    </xf>
    <xf numFmtId="0" fontId="47" fillId="0" borderId="188" xfId="0" applyFont="1" applyBorder="1" applyAlignment="1">
      <alignment horizontal="center" vertical="center" wrapText="1"/>
    </xf>
    <xf numFmtId="0" fontId="47" fillId="0" borderId="525" xfId="0" applyFont="1" applyBorder="1" applyAlignment="1">
      <alignment horizontal="center" vertical="center" wrapText="1"/>
    </xf>
    <xf numFmtId="0" fontId="1" fillId="6" borderId="494" xfId="0" applyFont="1" applyFill="1" applyBorder="1" applyAlignment="1">
      <alignment horizontal="center"/>
    </xf>
    <xf numFmtId="0" fontId="1" fillId="6" borderId="495" xfId="0" applyFont="1" applyFill="1" applyBorder="1" applyAlignment="1">
      <alignment horizontal="center"/>
    </xf>
    <xf numFmtId="0" fontId="15" fillId="0" borderId="0" xfId="0" applyFont="1" applyAlignment="1">
      <alignment horizontal="left" wrapText="1"/>
    </xf>
    <xf numFmtId="0" fontId="19" fillId="15" borderId="0" xfId="0" applyFont="1" applyFill="1" applyAlignment="1">
      <alignment vertical="center"/>
    </xf>
    <xf numFmtId="0" fontId="2" fillId="12" borderId="136" xfId="0" applyFont="1" applyFill="1" applyBorder="1" applyAlignment="1">
      <alignment horizontal="center"/>
    </xf>
    <xf numFmtId="0" fontId="2" fillId="12" borderId="8" xfId="0" applyFont="1" applyFill="1" applyBorder="1" applyAlignment="1">
      <alignment horizontal="center"/>
    </xf>
    <xf numFmtId="0" fontId="15" fillId="6" borderId="215" xfId="0" applyFont="1" applyFill="1" applyBorder="1"/>
    <xf numFmtId="0" fontId="2" fillId="7" borderId="153" xfId="0" applyFont="1" applyFill="1" applyBorder="1"/>
    <xf numFmtId="0" fontId="2" fillId="7" borderId="420" xfId="0" applyFont="1" applyFill="1" applyBorder="1"/>
    <xf numFmtId="0" fontId="2" fillId="7" borderId="427" xfId="0" applyFont="1" applyFill="1" applyBorder="1"/>
    <xf numFmtId="0" fontId="37" fillId="15" borderId="213" xfId="0" applyFont="1" applyFill="1" applyBorder="1" applyAlignment="1">
      <alignment horizontal="center" vertical="center" wrapText="1"/>
    </xf>
    <xf numFmtId="0" fontId="37" fillId="15" borderId="22" xfId="0" applyFont="1" applyFill="1" applyBorder="1" applyAlignment="1">
      <alignment horizontal="center" vertical="center" wrapText="1"/>
    </xf>
    <xf numFmtId="0" fontId="37" fillId="15" borderId="209" xfId="0" applyFont="1" applyFill="1" applyBorder="1" applyAlignment="1">
      <alignment horizontal="center" vertical="center" wrapText="1"/>
    </xf>
    <xf numFmtId="0" fontId="37" fillId="15" borderId="4" xfId="0" applyFont="1" applyFill="1" applyBorder="1" applyAlignment="1">
      <alignment horizontal="center" vertical="center" wrapText="1"/>
    </xf>
    <xf numFmtId="0" fontId="37" fillId="15" borderId="210" xfId="0" applyFont="1" applyFill="1" applyBorder="1" applyAlignment="1">
      <alignment horizontal="center" vertical="center" wrapText="1"/>
    </xf>
    <xf numFmtId="0" fontId="37" fillId="15" borderId="11" xfId="0" applyFont="1" applyFill="1" applyBorder="1" applyAlignment="1">
      <alignment horizontal="center" vertical="center" wrapText="1"/>
    </xf>
    <xf numFmtId="0" fontId="37" fillId="6" borderId="207" xfId="0" applyFont="1" applyFill="1" applyBorder="1" applyAlignment="1">
      <alignment horizontal="center" vertical="center" wrapText="1"/>
    </xf>
    <xf numFmtId="0" fontId="37" fillId="6" borderId="216" xfId="0" applyFont="1" applyFill="1" applyBorder="1" applyAlignment="1">
      <alignment horizontal="center" vertical="center" wrapText="1"/>
    </xf>
    <xf numFmtId="0" fontId="37" fillId="6" borderId="209" xfId="0" applyFont="1" applyFill="1" applyBorder="1" applyAlignment="1">
      <alignment horizontal="center" vertical="center" wrapText="1"/>
    </xf>
    <xf numFmtId="0" fontId="37" fillId="6" borderId="4" xfId="0" applyFont="1" applyFill="1" applyBorder="1" applyAlignment="1">
      <alignment horizontal="center" vertical="center" wrapText="1"/>
    </xf>
    <xf numFmtId="0" fontId="22" fillId="26" borderId="209" xfId="0" applyFont="1" applyFill="1" applyBorder="1" applyAlignment="1">
      <alignment horizontal="center" vertical="center"/>
    </xf>
    <xf numFmtId="0" fontId="22" fillId="26" borderId="76" xfId="0" applyFont="1" applyFill="1" applyBorder="1" applyAlignment="1">
      <alignment horizontal="center" vertical="center"/>
    </xf>
    <xf numFmtId="0" fontId="3" fillId="0" borderId="15"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21"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6"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2" xfId="0" applyFont="1" applyBorder="1" applyAlignment="1" applyProtection="1">
      <alignment horizontal="left" vertical="top" wrapText="1"/>
      <protection locked="0"/>
    </xf>
    <xf numFmtId="0" fontId="5" fillId="0" borderId="0" xfId="0" applyFont="1" applyAlignment="1">
      <alignment horizontal="center" wrapText="1"/>
    </xf>
    <xf numFmtId="0" fontId="5" fillId="0" borderId="6" xfId="0" applyFont="1" applyBorder="1" applyAlignment="1">
      <alignment horizontal="center" wrapText="1"/>
    </xf>
    <xf numFmtId="0" fontId="15" fillId="6" borderId="74" xfId="0" applyFont="1" applyFill="1" applyBorder="1"/>
    <xf numFmtId="0" fontId="19" fillId="15" borderId="0" xfId="0" applyFont="1" applyFill="1" applyAlignment="1">
      <alignment horizontal="left"/>
    </xf>
    <xf numFmtId="0" fontId="3" fillId="3" borderId="15" xfId="0" applyFont="1" applyFill="1" applyBorder="1" applyAlignment="1" applyProtection="1">
      <alignment horizontal="left" vertical="top" wrapText="1"/>
      <protection locked="0"/>
    </xf>
    <xf numFmtId="0" fontId="3" fillId="3" borderId="19" xfId="0" applyFont="1" applyFill="1" applyBorder="1" applyAlignment="1" applyProtection="1">
      <alignment horizontal="left" vertical="top" wrapText="1"/>
      <protection locked="0"/>
    </xf>
    <xf numFmtId="0" fontId="3" fillId="3" borderId="21" xfId="0" applyFont="1" applyFill="1" applyBorder="1" applyAlignment="1" applyProtection="1">
      <alignment horizontal="left" vertical="top" wrapText="1"/>
      <protection locked="0"/>
    </xf>
    <xf numFmtId="0" fontId="3" fillId="3" borderId="25"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26" xfId="0" applyFont="1" applyFill="1" applyBorder="1" applyAlignment="1" applyProtection="1">
      <alignment horizontal="left" vertical="top" wrapText="1"/>
      <protection locked="0"/>
    </xf>
    <xf numFmtId="0" fontId="3" fillId="3" borderId="16" xfId="0" applyFont="1" applyFill="1" applyBorder="1" applyAlignment="1" applyProtection="1">
      <alignment horizontal="left" vertical="top" wrapText="1"/>
      <protection locked="0"/>
    </xf>
    <xf numFmtId="0" fontId="3" fillId="3" borderId="6" xfId="0" applyFont="1" applyFill="1" applyBorder="1" applyAlignment="1" applyProtection="1">
      <alignment horizontal="left" vertical="top" wrapText="1"/>
      <protection locked="0"/>
    </xf>
    <xf numFmtId="0" fontId="3" fillId="3" borderId="22" xfId="0" applyFont="1" applyFill="1" applyBorder="1" applyAlignment="1" applyProtection="1">
      <alignment horizontal="left" vertical="top" wrapText="1"/>
      <protection locked="0"/>
    </xf>
    <xf numFmtId="0" fontId="25" fillId="10" borderId="532" xfId="0" applyFont="1" applyFill="1" applyBorder="1" applyAlignment="1">
      <alignment horizontal="center" vertical="center" wrapText="1"/>
    </xf>
    <xf numFmtId="0" fontId="25" fillId="10" borderId="448" xfId="0" applyFont="1" applyFill="1" applyBorder="1" applyAlignment="1">
      <alignment horizontal="center" vertical="center" wrapText="1"/>
    </xf>
    <xf numFmtId="0" fontId="25" fillId="10" borderId="528" xfId="0" applyFont="1" applyFill="1" applyBorder="1" applyAlignment="1">
      <alignment horizontal="center" vertical="center" wrapText="1"/>
    </xf>
    <xf numFmtId="0" fontId="23" fillId="0" borderId="53" xfId="0" applyFont="1" applyBorder="1" applyAlignment="1" applyProtection="1">
      <alignment vertical="center"/>
      <protection locked="0"/>
    </xf>
    <xf numFmtId="0" fontId="23" fillId="0" borderId="51" xfId="0" applyFont="1" applyBorder="1" applyAlignment="1" applyProtection="1">
      <alignment vertical="center"/>
      <protection locked="0"/>
    </xf>
    <xf numFmtId="0" fontId="23" fillId="0" borderId="54" xfId="0" applyFont="1" applyBorder="1" applyAlignment="1" applyProtection="1">
      <alignment vertical="center"/>
      <protection locked="0"/>
    </xf>
    <xf numFmtId="0" fontId="26" fillId="7" borderId="533" xfId="0" applyFont="1" applyFill="1" applyBorder="1" applyAlignment="1">
      <alignment horizontal="center"/>
    </xf>
    <xf numFmtId="0" fontId="26" fillId="12" borderId="532" xfId="0" applyFont="1" applyFill="1" applyBorder="1" applyAlignment="1">
      <alignment horizontal="center"/>
    </xf>
    <xf numFmtId="0" fontId="26" fillId="12" borderId="533" xfId="0" applyFont="1" applyFill="1" applyBorder="1" applyAlignment="1">
      <alignment horizontal="center"/>
    </xf>
    <xf numFmtId="0" fontId="26" fillId="12" borderId="534" xfId="0" applyFont="1" applyFill="1" applyBorder="1" applyAlignment="1">
      <alignment horizontal="center"/>
    </xf>
    <xf numFmtId="0" fontId="25" fillId="10" borderId="530" xfId="0" applyFont="1" applyFill="1" applyBorder="1" applyAlignment="1">
      <alignment horizontal="center" vertical="center" wrapText="1"/>
    </xf>
    <xf numFmtId="0" fontId="25" fillId="10" borderId="78" xfId="0" applyFont="1" applyFill="1" applyBorder="1" applyAlignment="1">
      <alignment horizontal="center" vertical="center" wrapText="1"/>
    </xf>
    <xf numFmtId="0" fontId="25" fillId="10" borderId="531" xfId="0" applyFont="1" applyFill="1" applyBorder="1" applyAlignment="1">
      <alignment horizontal="center" vertical="center" wrapText="1"/>
    </xf>
    <xf numFmtId="5" fontId="25" fillId="7" borderId="77" xfId="0" applyNumberFormat="1" applyFont="1" applyFill="1" applyBorder="1" applyAlignment="1">
      <alignment horizontal="center" vertical="center" wrapText="1"/>
    </xf>
    <xf numFmtId="5" fontId="25" fillId="7" borderId="535" xfId="0" applyNumberFormat="1" applyFont="1" applyFill="1" applyBorder="1" applyAlignment="1">
      <alignment horizontal="center" vertical="center" wrapText="1"/>
    </xf>
    <xf numFmtId="5" fontId="25" fillId="12" borderId="77" xfId="0" applyNumberFormat="1" applyFont="1" applyFill="1" applyBorder="1" applyAlignment="1">
      <alignment horizontal="center" vertical="center" wrapText="1"/>
    </xf>
    <xf numFmtId="5" fontId="25" fillId="12" borderId="535" xfId="0" applyNumberFormat="1" applyFont="1" applyFill="1" applyBorder="1" applyAlignment="1">
      <alignment horizontal="center" vertical="center" wrapText="1"/>
    </xf>
    <xf numFmtId="42" fontId="15" fillId="0" borderId="0" xfId="0" applyNumberFormat="1" applyFont="1" applyAlignment="1">
      <alignment horizontal="center" vertical="center" wrapText="1"/>
    </xf>
    <xf numFmtId="42" fontId="15" fillId="0" borderId="90" xfId="0" applyNumberFormat="1" applyFont="1" applyBorder="1" applyAlignment="1">
      <alignment horizontal="center" vertical="center" wrapText="1"/>
    </xf>
    <xf numFmtId="44" fontId="21" fillId="0" borderId="375" xfId="0" applyNumberFormat="1" applyFont="1" applyBorder="1" applyAlignment="1" applyProtection="1">
      <alignment vertical="center"/>
      <protection locked="0"/>
    </xf>
    <xf numFmtId="44" fontId="21" fillId="0" borderId="239" xfId="0" applyNumberFormat="1" applyFont="1" applyBorder="1" applyAlignment="1" applyProtection="1">
      <alignment vertical="center"/>
      <protection locked="0"/>
    </xf>
    <xf numFmtId="44" fontId="21" fillId="0" borderId="400" xfId="0" applyNumberFormat="1" applyFont="1" applyBorder="1" applyAlignment="1" applyProtection="1">
      <alignment vertical="center"/>
      <protection locked="0"/>
    </xf>
    <xf numFmtId="44" fontId="21" fillId="0" borderId="340" xfId="0" applyNumberFormat="1" applyFont="1" applyBorder="1" applyAlignment="1" applyProtection="1">
      <alignment vertical="center"/>
      <protection locked="0"/>
    </xf>
    <xf numFmtId="44" fontId="21" fillId="0" borderId="396" xfId="0" applyNumberFormat="1" applyFont="1" applyBorder="1" applyAlignment="1" applyProtection="1">
      <alignment vertical="center"/>
      <protection locked="0"/>
    </xf>
    <xf numFmtId="44" fontId="21" fillId="0" borderId="234" xfId="0" applyNumberFormat="1" applyFont="1" applyBorder="1" applyAlignment="1" applyProtection="1">
      <alignment vertical="center"/>
      <protection locked="0"/>
    </xf>
    <xf numFmtId="9" fontId="21" fillId="0" borderId="375" xfId="0" applyNumberFormat="1" applyFont="1" applyBorder="1" applyAlignment="1" applyProtection="1">
      <alignment vertical="center"/>
      <protection locked="0"/>
    </xf>
    <xf numFmtId="44" fontId="21" fillId="0" borderId="141" xfId="0" applyNumberFormat="1" applyFont="1" applyBorder="1" applyAlignment="1" applyProtection="1">
      <alignment vertical="center"/>
      <protection locked="0"/>
    </xf>
    <xf numFmtId="44" fontId="21" fillId="0" borderId="421" xfId="0" applyNumberFormat="1" applyFont="1" applyBorder="1" applyAlignment="1" applyProtection="1">
      <alignment vertical="center"/>
      <protection locked="0"/>
    </xf>
    <xf numFmtId="0" fontId="5" fillId="7" borderId="129" xfId="0" applyFont="1" applyFill="1" applyBorder="1" applyAlignment="1">
      <alignment horizontal="center"/>
    </xf>
    <xf numFmtId="0" fontId="5" fillId="7" borderId="211" xfId="0" applyFont="1" applyFill="1" applyBorder="1" applyAlignment="1">
      <alignment horizontal="center"/>
    </xf>
    <xf numFmtId="0" fontId="5" fillId="7" borderId="127" xfId="0" applyFont="1" applyFill="1" applyBorder="1" applyAlignment="1">
      <alignment horizontal="center"/>
    </xf>
    <xf numFmtId="5" fontId="8" fillId="15" borderId="57" xfId="0" applyNumberFormat="1" applyFont="1" applyFill="1" applyBorder="1" applyAlignment="1">
      <alignment horizontal="center" vertical="center" wrapText="1"/>
    </xf>
    <xf numFmtId="5" fontId="8" fillId="15" borderId="56" xfId="0" applyNumberFormat="1" applyFont="1" applyFill="1" applyBorder="1" applyAlignment="1">
      <alignment horizontal="center" vertical="center" wrapText="1"/>
    </xf>
    <xf numFmtId="0" fontId="26" fillId="7" borderId="123" xfId="0" applyFont="1" applyFill="1" applyBorder="1" applyAlignment="1">
      <alignment horizontal="center"/>
    </xf>
    <xf numFmtId="0" fontId="26" fillId="7" borderId="50" xfId="0" applyFont="1" applyFill="1" applyBorder="1" applyAlignment="1">
      <alignment horizontal="center"/>
    </xf>
    <xf numFmtId="0" fontId="26" fillId="7" borderId="124" xfId="0" applyFont="1" applyFill="1" applyBorder="1" applyAlignment="1">
      <alignment horizontal="center"/>
    </xf>
    <xf numFmtId="0" fontId="15" fillId="15" borderId="53" xfId="0" applyFont="1" applyFill="1" applyBorder="1" applyAlignment="1">
      <alignment horizontal="center"/>
    </xf>
    <xf numFmtId="0" fontId="15" fillId="15" borderId="48" xfId="0" applyFont="1" applyFill="1" applyBorder="1" applyAlignment="1">
      <alignment horizontal="center"/>
    </xf>
    <xf numFmtId="5" fontId="15" fillId="15" borderId="75" xfId="0" applyNumberFormat="1" applyFont="1" applyFill="1" applyBorder="1" applyAlignment="1">
      <alignment horizontal="center" vertical="center"/>
    </xf>
    <xf numFmtId="5" fontId="15" fillId="15" borderId="76" xfId="0" applyNumberFormat="1" applyFont="1" applyFill="1" applyBorder="1" applyAlignment="1">
      <alignment horizontal="center" vertical="center"/>
    </xf>
    <xf numFmtId="5" fontId="15" fillId="15" borderId="17" xfId="0" applyNumberFormat="1" applyFont="1" applyFill="1" applyBorder="1" applyAlignment="1">
      <alignment horizontal="center" vertical="center"/>
    </xf>
    <xf numFmtId="0" fontId="15" fillId="7" borderId="77" xfId="0" applyFont="1" applyFill="1" applyBorder="1" applyAlignment="1">
      <alignment horizontal="center" vertical="center" wrapText="1"/>
    </xf>
    <xf numFmtId="0" fontId="15" fillId="7" borderId="24" xfId="0" applyFont="1" applyFill="1" applyBorder="1" applyAlignment="1">
      <alignment horizontal="center" vertical="center" wrapText="1"/>
    </xf>
    <xf numFmtId="5" fontId="15" fillId="15" borderId="82" xfId="0" applyNumberFormat="1" applyFont="1" applyFill="1" applyBorder="1" applyAlignment="1">
      <alignment horizontal="center" vertical="center" wrapText="1"/>
    </xf>
    <xf numFmtId="5" fontId="15" fillId="15" borderId="83" xfId="0" applyNumberFormat="1" applyFont="1" applyFill="1" applyBorder="1" applyAlignment="1">
      <alignment horizontal="center" vertical="center" wrapText="1"/>
    </xf>
    <xf numFmtId="5" fontId="15" fillId="15" borderId="23" xfId="0" applyNumberFormat="1" applyFont="1" applyFill="1" applyBorder="1" applyAlignment="1">
      <alignment horizontal="center" vertical="center" wrapText="1"/>
    </xf>
    <xf numFmtId="0" fontId="15" fillId="6" borderId="525" xfId="0" applyFont="1" applyFill="1" applyBorder="1"/>
    <xf numFmtId="168" fontId="23" fillId="0" borderId="53" xfId="0" applyNumberFormat="1" applyFont="1" applyBorder="1" applyAlignment="1" applyProtection="1">
      <alignment horizontal="left" vertical="center"/>
      <protection locked="0"/>
    </xf>
    <xf numFmtId="168" fontId="23" fillId="0" borderId="221" xfId="0" applyNumberFormat="1" applyFont="1" applyBorder="1" applyAlignment="1" applyProtection="1">
      <alignment horizontal="left" vertical="center"/>
      <protection locked="0"/>
    </xf>
    <xf numFmtId="168" fontId="23" fillId="0" borderId="54" xfId="0" applyNumberFormat="1" applyFont="1" applyBorder="1" applyAlignment="1" applyProtection="1">
      <alignment horizontal="left" vertical="center"/>
      <protection locked="0"/>
    </xf>
    <xf numFmtId="168" fontId="23" fillId="0" borderId="53" xfId="0" applyNumberFormat="1" applyFont="1" applyBorder="1" applyAlignment="1" applyProtection="1">
      <alignment horizontal="center" vertical="center"/>
      <protection locked="0"/>
    </xf>
    <xf numFmtId="168" fontId="23" fillId="0" borderId="221" xfId="0" applyNumberFormat="1" applyFont="1" applyBorder="1" applyAlignment="1" applyProtection="1">
      <alignment horizontal="center" vertical="center"/>
      <protection locked="0"/>
    </xf>
    <xf numFmtId="168" fontId="23" fillId="0" borderId="54" xfId="0" applyNumberFormat="1" applyFont="1" applyBorder="1" applyAlignment="1" applyProtection="1">
      <alignment horizontal="center" vertical="center"/>
      <protection locked="0"/>
    </xf>
    <xf numFmtId="0" fontId="36" fillId="15" borderId="0" xfId="0" applyFont="1" applyFill="1"/>
    <xf numFmtId="0" fontId="36" fillId="15" borderId="153" xfId="0" applyFont="1" applyFill="1" applyBorder="1"/>
    <xf numFmtId="0" fontId="36" fillId="15" borderId="212" xfId="0" applyFont="1" applyFill="1" applyBorder="1"/>
    <xf numFmtId="0" fontId="48" fillId="15" borderId="153" xfId="0" applyFont="1" applyFill="1" applyBorder="1"/>
    <xf numFmtId="0" fontId="48" fillId="15" borderId="420" xfId="0" applyFont="1" applyFill="1" applyBorder="1"/>
    <xf numFmtId="0" fontId="48" fillId="6" borderId="74" xfId="0" applyFont="1" applyFill="1" applyBorder="1"/>
    <xf numFmtId="9" fontId="49" fillId="7" borderId="153" xfId="0" applyNumberFormat="1" applyFont="1" applyFill="1" applyBorder="1" applyAlignment="1" applyProtection="1">
      <alignment horizontal="center"/>
      <protection locked="0"/>
    </xf>
    <xf numFmtId="9" fontId="49" fillId="7" borderId="421" xfId="0" applyNumberFormat="1" applyFont="1" applyFill="1" applyBorder="1" applyAlignment="1" applyProtection="1">
      <alignment horizontal="center"/>
      <protection locked="0"/>
    </xf>
    <xf numFmtId="0" fontId="50" fillId="0" borderId="0" xfId="0" applyFont="1" applyAlignment="1">
      <alignment horizontal="left" vertical="center" wrapText="1"/>
    </xf>
    <xf numFmtId="0" fontId="50" fillId="0" borderId="26" xfId="0" applyFont="1" applyBorder="1" applyAlignment="1">
      <alignment horizontal="left" vertical="center" wrapText="1"/>
    </xf>
    <xf numFmtId="0" fontId="85" fillId="0" borderId="0" xfId="9"/>
    <xf numFmtId="0" fontId="23" fillId="0" borderId="0" xfId="0" applyFont="1" applyAlignment="1">
      <alignment horizontal="right"/>
    </xf>
    <xf numFmtId="0" fontId="15" fillId="0" borderId="93" xfId="0" applyFont="1" applyBorder="1" applyAlignment="1">
      <alignment horizontal="center" vertical="top" wrapText="1"/>
    </xf>
    <xf numFmtId="0" fontId="15" fillId="0" borderId="0" xfId="0" applyFont="1" applyAlignment="1">
      <alignment horizontal="center" vertical="top" wrapText="1"/>
    </xf>
    <xf numFmtId="0" fontId="20" fillId="0" borderId="448" xfId="0" applyFont="1" applyBorder="1" applyAlignment="1">
      <alignment horizontal="center"/>
    </xf>
    <xf numFmtId="0" fontId="20" fillId="0" borderId="96" xfId="0" applyFont="1" applyBorder="1" applyAlignment="1">
      <alignment horizontal="center"/>
    </xf>
    <xf numFmtId="166" fontId="44" fillId="0" borderId="448" xfId="0" applyNumberFormat="1" applyFont="1" applyBorder="1" applyAlignment="1">
      <alignment horizontal="center"/>
    </xf>
    <xf numFmtId="166" fontId="44" fillId="0" borderId="0" xfId="0" applyNumberFormat="1" applyFont="1" applyAlignment="1">
      <alignment horizontal="center"/>
    </xf>
    <xf numFmtId="0" fontId="14" fillId="0" borderId="237" xfId="0" applyFont="1" applyBorder="1" applyProtection="1">
      <protection locked="0"/>
    </xf>
    <xf numFmtId="0" fontId="14" fillId="0" borderId="238" xfId="0" applyFont="1" applyBorder="1" applyProtection="1">
      <protection locked="0"/>
    </xf>
    <xf numFmtId="0" fontId="14" fillId="0" borderId="239" xfId="0" applyFont="1" applyBorder="1" applyProtection="1">
      <protection locked="0"/>
    </xf>
    <xf numFmtId="0" fontId="15" fillId="0" borderId="215" xfId="0" applyFont="1" applyBorder="1" applyAlignment="1">
      <alignment horizontal="left"/>
    </xf>
    <xf numFmtId="0" fontId="15" fillId="0" borderId="74" xfId="0" applyFont="1" applyBorder="1" applyAlignment="1">
      <alignment horizontal="left"/>
    </xf>
    <xf numFmtId="0" fontId="15" fillId="0" borderId="454" xfId="0" applyFont="1" applyBorder="1" applyAlignment="1">
      <alignment horizontal="left"/>
    </xf>
    <xf numFmtId="0" fontId="18" fillId="15" borderId="139" xfId="0" applyFont="1" applyFill="1" applyBorder="1" applyAlignment="1">
      <alignment wrapText="1"/>
    </xf>
    <xf numFmtId="0" fontId="18" fillId="15" borderId="141" xfId="0" applyFont="1" applyFill="1" applyBorder="1" applyAlignment="1">
      <alignment wrapText="1"/>
    </xf>
    <xf numFmtId="0" fontId="18" fillId="15" borderId="140" xfId="0" applyFont="1" applyFill="1" applyBorder="1" applyAlignment="1">
      <alignment wrapText="1"/>
    </xf>
    <xf numFmtId="0" fontId="14" fillId="0" borderId="232" xfId="0" applyFont="1" applyBorder="1" applyProtection="1">
      <protection locked="0"/>
    </xf>
    <xf numFmtId="0" fontId="14" fillId="0" borderId="233" xfId="0" applyFont="1" applyBorder="1" applyProtection="1">
      <protection locked="0"/>
    </xf>
    <xf numFmtId="0" fontId="14" fillId="0" borderId="234" xfId="0" applyFont="1" applyBorder="1" applyProtection="1">
      <protection locked="0"/>
    </xf>
    <xf numFmtId="0" fontId="14" fillId="8" borderId="245" xfId="0" applyFont="1" applyFill="1" applyBorder="1"/>
    <xf numFmtId="0" fontId="14" fillId="8" borderId="454" xfId="0" applyFont="1" applyFill="1" applyBorder="1"/>
    <xf numFmtId="0" fontId="14" fillId="8" borderId="215" xfId="0" applyFont="1" applyFill="1" applyBorder="1"/>
    <xf numFmtId="0" fontId="14" fillId="8" borderId="216" xfId="0" applyFont="1" applyFill="1" applyBorder="1"/>
    <xf numFmtId="0" fontId="15" fillId="0" borderId="215" xfId="0" applyFont="1" applyBorder="1"/>
    <xf numFmtId="0" fontId="15" fillId="0" borderId="74" xfId="0" applyFont="1" applyBorder="1"/>
    <xf numFmtId="0" fontId="15" fillId="0" borderId="454" xfId="0" applyFont="1" applyBorder="1"/>
    <xf numFmtId="166" fontId="44" fillId="0" borderId="0" xfId="0" applyNumberFormat="1" applyFont="1" applyAlignment="1">
      <alignment horizontal="left"/>
    </xf>
    <xf numFmtId="0" fontId="84" fillId="0" borderId="15" xfId="0" applyFont="1" applyBorder="1" applyAlignment="1" applyProtection="1">
      <alignment horizontal="left" vertical="top" wrapText="1"/>
      <protection locked="0"/>
    </xf>
    <xf numFmtId="0" fontId="84" fillId="0" borderId="19" xfId="0" applyFont="1" applyBorder="1" applyAlignment="1" applyProtection="1">
      <alignment horizontal="left" vertical="top" wrapText="1"/>
      <protection locked="0"/>
    </xf>
    <xf numFmtId="0" fontId="84" fillId="0" borderId="21" xfId="0" applyFont="1" applyBorder="1" applyAlignment="1" applyProtection="1">
      <alignment horizontal="left" vertical="top" wrapText="1"/>
      <protection locked="0"/>
    </xf>
    <xf numFmtId="0" fontId="84" fillId="0" borderId="25" xfId="0" applyFont="1" applyBorder="1" applyAlignment="1" applyProtection="1">
      <alignment horizontal="left" vertical="top" wrapText="1"/>
      <protection locked="0"/>
    </xf>
    <xf numFmtId="0" fontId="84" fillId="0" borderId="0" xfId="0" applyFont="1" applyAlignment="1" applyProtection="1">
      <alignment horizontal="left" vertical="top" wrapText="1"/>
      <protection locked="0"/>
    </xf>
    <xf numFmtId="0" fontId="84" fillId="0" borderId="26" xfId="0" applyFont="1" applyBorder="1" applyAlignment="1" applyProtection="1">
      <alignment horizontal="left" vertical="top" wrapText="1"/>
      <protection locked="0"/>
    </xf>
    <xf numFmtId="0" fontId="84" fillId="0" borderId="16" xfId="0" applyFont="1" applyBorder="1" applyAlignment="1" applyProtection="1">
      <alignment horizontal="left" vertical="top" wrapText="1"/>
      <protection locked="0"/>
    </xf>
    <xf numFmtId="0" fontId="84" fillId="0" borderId="6" xfId="0" applyFont="1" applyBorder="1" applyAlignment="1" applyProtection="1">
      <alignment horizontal="left" vertical="top" wrapText="1"/>
      <protection locked="0"/>
    </xf>
    <xf numFmtId="0" fontId="84" fillId="0" borderId="22" xfId="0" applyFont="1" applyBorder="1" applyAlignment="1" applyProtection="1">
      <alignment horizontal="left" vertical="top" wrapText="1"/>
      <protection locked="0"/>
    </xf>
    <xf numFmtId="0" fontId="15" fillId="6" borderId="537" xfId="0" applyFont="1" applyFill="1" applyBorder="1" applyAlignment="1">
      <alignment vertical="center"/>
    </xf>
    <xf numFmtId="0" fontId="61" fillId="15" borderId="153" xfId="0" applyFont="1" applyFill="1" applyBorder="1"/>
    <xf numFmtId="0" fontId="61" fillId="15" borderId="420" xfId="0" applyFont="1" applyFill="1" applyBorder="1"/>
    <xf numFmtId="0" fontId="61" fillId="15" borderId="421" xfId="0" applyFont="1" applyFill="1" applyBorder="1"/>
    <xf numFmtId="173" fontId="61" fillId="15" borderId="153" xfId="0" applyNumberFormat="1" applyFont="1" applyFill="1" applyBorder="1" applyAlignment="1">
      <alignment horizontal="left" vertical="center"/>
    </xf>
    <xf numFmtId="173" fontId="61" fillId="15" borderId="420" xfId="0" applyNumberFormat="1" applyFont="1" applyFill="1" applyBorder="1" applyAlignment="1">
      <alignment horizontal="left" vertical="center"/>
    </xf>
    <xf numFmtId="173" fontId="61" fillId="15" borderId="421" xfId="0" applyNumberFormat="1" applyFont="1" applyFill="1" applyBorder="1" applyAlignment="1">
      <alignment horizontal="left" vertical="center"/>
    </xf>
    <xf numFmtId="0" fontId="47" fillId="0" borderId="32" xfId="0" applyFont="1" applyBorder="1" applyAlignment="1">
      <alignment horizontal="center" vertical="top" wrapText="1"/>
    </xf>
    <xf numFmtId="0" fontId="47" fillId="0" borderId="0" xfId="0" applyFont="1" applyAlignment="1">
      <alignment horizontal="center" vertical="top" wrapText="1"/>
    </xf>
    <xf numFmtId="42" fontId="61" fillId="15" borderId="537" xfId="0" applyNumberFormat="1" applyFont="1" applyFill="1" applyBorder="1"/>
    <xf numFmtId="42" fontId="83" fillId="15" borderId="537" xfId="0" applyNumberFormat="1" applyFont="1" applyFill="1" applyBorder="1"/>
    <xf numFmtId="0" fontId="47" fillId="0" borderId="32" xfId="0" applyFont="1" applyBorder="1" applyAlignment="1">
      <alignment horizontal="center" vertical="center" wrapText="1"/>
    </xf>
    <xf numFmtId="0" fontId="47" fillId="0" borderId="0" xfId="0" applyFont="1" applyAlignment="1">
      <alignment horizontal="center" vertical="center" wrapText="1"/>
    </xf>
    <xf numFmtId="9" fontId="5" fillId="30" borderId="2" xfId="0" applyNumberFormat="1" applyFont="1" applyFill="1" applyBorder="1" applyAlignment="1">
      <alignment vertical="center"/>
    </xf>
    <xf numFmtId="9" fontId="5" fillId="30" borderId="0" xfId="0" applyNumberFormat="1" applyFont="1" applyFill="1" applyAlignment="1">
      <alignment vertical="center"/>
    </xf>
    <xf numFmtId="9" fontId="5" fillId="30" borderId="3" xfId="0" applyNumberFormat="1" applyFont="1" applyFill="1" applyBorder="1" applyAlignment="1">
      <alignment vertical="center"/>
    </xf>
    <xf numFmtId="0" fontId="0" fillId="0" borderId="0" xfId="0" applyAlignment="1">
      <alignment horizontal="center" vertical="center" wrapText="1"/>
    </xf>
    <xf numFmtId="0" fontId="18" fillId="15" borderId="219" xfId="0" applyFont="1" applyFill="1" applyBorder="1" applyAlignment="1">
      <alignment horizontal="center" vertical="center" wrapText="1"/>
    </xf>
    <xf numFmtId="0" fontId="18" fillId="15" borderId="5" xfId="0" applyFont="1" applyFill="1" applyBorder="1" applyAlignment="1">
      <alignment horizontal="center" vertical="center" wrapText="1"/>
    </xf>
    <xf numFmtId="0" fontId="18" fillId="15" borderId="204" xfId="0" applyFont="1" applyFill="1" applyBorder="1" applyAlignment="1">
      <alignment horizontal="center" vertical="center"/>
    </xf>
    <xf numFmtId="0" fontId="18" fillId="15" borderId="12" xfId="0" applyFont="1" applyFill="1" applyBorder="1" applyAlignment="1">
      <alignment horizontal="center" vertical="center"/>
    </xf>
    <xf numFmtId="0" fontId="18" fillId="15" borderId="213" xfId="0" applyFont="1" applyFill="1" applyBorder="1" applyAlignment="1">
      <alignment horizontal="center" vertical="center" wrapText="1"/>
    </xf>
    <xf numFmtId="0" fontId="18" fillId="15" borderId="24" xfId="0" applyFont="1" applyFill="1" applyBorder="1" applyAlignment="1">
      <alignment horizontal="center" vertical="center" wrapText="1"/>
    </xf>
    <xf numFmtId="0" fontId="18" fillId="15" borderId="210" xfId="0" applyFont="1" applyFill="1" applyBorder="1" applyAlignment="1">
      <alignment horizontal="center" vertical="center" wrapText="1"/>
    </xf>
    <xf numFmtId="0" fontId="18" fillId="15" borderId="23" xfId="0" applyFont="1" applyFill="1" applyBorder="1" applyAlignment="1">
      <alignment horizontal="center" vertical="center" wrapText="1"/>
    </xf>
    <xf numFmtId="0" fontId="15" fillId="6" borderId="74" xfId="0" applyFont="1" applyFill="1" applyBorder="1" applyAlignment="1">
      <alignment vertical="center"/>
    </xf>
    <xf numFmtId="0" fontId="18" fillId="15" borderId="78" xfId="0" applyFont="1" applyFill="1" applyBorder="1" applyAlignment="1">
      <alignment horizontal="center" vertical="center" wrapText="1"/>
    </xf>
    <xf numFmtId="0" fontId="18" fillId="15" borderId="2" xfId="0" applyFont="1" applyFill="1" applyBorder="1" applyAlignment="1">
      <alignment horizontal="center" vertical="center"/>
    </xf>
    <xf numFmtId="166" fontId="15" fillId="0" borderId="188" xfId="0" applyNumberFormat="1" applyFont="1" applyBorder="1" applyAlignment="1">
      <alignment horizontal="center" wrapText="1"/>
    </xf>
    <xf numFmtId="166" fontId="15" fillId="0" borderId="0" xfId="0" applyNumberFormat="1" applyFont="1" applyAlignment="1">
      <alignment horizontal="center" wrapText="1"/>
    </xf>
    <xf numFmtId="3" fontId="13" fillId="0" borderId="0" xfId="0" applyNumberFormat="1" applyFont="1" applyAlignment="1">
      <alignment horizontal="left"/>
    </xf>
    <xf numFmtId="3" fontId="13" fillId="0" borderId="452" xfId="0" applyNumberFormat="1" applyFont="1" applyBorder="1" applyAlignment="1">
      <alignment horizontal="left"/>
    </xf>
    <xf numFmtId="0" fontId="0" fillId="0" borderId="305" xfId="0" applyBorder="1" applyProtection="1">
      <protection locked="0"/>
    </xf>
    <xf numFmtId="0" fontId="0" fillId="0" borderId="306" xfId="0" applyBorder="1" applyProtection="1">
      <protection locked="0"/>
    </xf>
    <xf numFmtId="0" fontId="0" fillId="0" borderId="307" xfId="0" applyBorder="1" applyProtection="1">
      <protection locked="0"/>
    </xf>
    <xf numFmtId="3" fontId="13" fillId="0" borderId="185" xfId="0" applyNumberFormat="1" applyFont="1" applyBorder="1"/>
    <xf numFmtId="0" fontId="15" fillId="0" borderId="0" xfId="0" applyFont="1" applyAlignment="1">
      <alignment horizontal="center"/>
    </xf>
    <xf numFmtId="3" fontId="16" fillId="15" borderId="153" xfId="0" applyNumberFormat="1" applyFont="1" applyFill="1" applyBorder="1" applyAlignment="1">
      <alignment horizontal="center" vertical="center"/>
    </xf>
    <xf numFmtId="3" fontId="16" fillId="15" borderId="420" xfId="0" applyNumberFormat="1" applyFont="1" applyFill="1" applyBorder="1" applyAlignment="1">
      <alignment horizontal="center" vertical="center"/>
    </xf>
    <xf numFmtId="3" fontId="16" fillId="15" borderId="421" xfId="0" applyNumberFormat="1" applyFont="1" applyFill="1" applyBorder="1" applyAlignment="1">
      <alignment horizontal="center" vertical="center"/>
    </xf>
    <xf numFmtId="3" fontId="16" fillId="0" borderId="12" xfId="0" applyNumberFormat="1" applyFont="1" applyBorder="1"/>
    <xf numFmtId="3" fontId="16" fillId="0" borderId="13" xfId="0" applyNumberFormat="1" applyFont="1" applyBorder="1"/>
    <xf numFmtId="166" fontId="16" fillId="15" borderId="153" xfId="0" applyNumberFormat="1" applyFont="1" applyFill="1" applyBorder="1" applyAlignment="1">
      <alignment horizontal="center"/>
    </xf>
    <xf numFmtId="166" fontId="16" fillId="15" borderId="212" xfId="0" applyNumberFormat="1" applyFont="1" applyFill="1" applyBorder="1" applyAlignment="1">
      <alignment horizontal="center"/>
    </xf>
    <xf numFmtId="166" fontId="16" fillId="15" borderId="420" xfId="0" applyNumberFormat="1" applyFont="1" applyFill="1" applyBorder="1" applyAlignment="1">
      <alignment horizontal="center"/>
    </xf>
    <xf numFmtId="166" fontId="16" fillId="15" borderId="203" xfId="0" applyNumberFormat="1" applyFont="1" applyFill="1" applyBorder="1" applyAlignment="1">
      <alignment horizontal="center"/>
    </xf>
    <xf numFmtId="0" fontId="16" fillId="15" borderId="153" xfId="0" applyFont="1" applyFill="1" applyBorder="1" applyAlignment="1">
      <alignment horizontal="center"/>
    </xf>
    <xf numFmtId="0" fontId="16" fillId="15" borderId="420" xfId="0" applyFont="1" applyFill="1" applyBorder="1" applyAlignment="1">
      <alignment horizontal="center"/>
    </xf>
    <xf numFmtId="0" fontId="16" fillId="15" borderId="421" xfId="0" applyFont="1" applyFill="1" applyBorder="1" applyAlignment="1">
      <alignment horizontal="center"/>
    </xf>
    <xf numFmtId="0" fontId="14" fillId="15" borderId="153" xfId="0" applyFont="1" applyFill="1" applyBorder="1" applyAlignment="1">
      <alignment wrapText="1"/>
    </xf>
    <xf numFmtId="0" fontId="14" fillId="15" borderId="427" xfId="0" applyFont="1" applyFill="1" applyBorder="1" applyAlignment="1">
      <alignment wrapText="1"/>
    </xf>
    <xf numFmtId="0" fontId="14" fillId="0" borderId="230" xfId="0" applyFont="1" applyBorder="1" applyAlignment="1" applyProtection="1">
      <alignment wrapText="1"/>
      <protection locked="0"/>
    </xf>
    <xf numFmtId="0" fontId="14" fillId="0" borderId="462" xfId="0" applyFont="1" applyBorder="1" applyAlignment="1" applyProtection="1">
      <alignment wrapText="1"/>
      <protection locked="0"/>
    </xf>
    <xf numFmtId="0" fontId="14" fillId="0" borderId="235" xfId="0" applyFont="1" applyBorder="1" applyProtection="1">
      <protection locked="0"/>
    </xf>
    <xf numFmtId="0" fontId="14" fillId="0" borderId="463" xfId="0" applyFont="1" applyBorder="1" applyProtection="1">
      <protection locked="0"/>
    </xf>
    <xf numFmtId="0" fontId="14" fillId="0" borderId="394" xfId="0" applyFont="1" applyBorder="1" applyProtection="1">
      <protection locked="0"/>
    </xf>
    <xf numFmtId="0" fontId="14" fillId="0" borderId="410" xfId="0" applyFont="1" applyBorder="1" applyProtection="1">
      <protection locked="0"/>
    </xf>
    <xf numFmtId="0" fontId="14" fillId="0" borderId="204" xfId="0" applyFont="1" applyBorder="1" applyAlignment="1" applyProtection="1">
      <alignment horizontal="left" vertical="top" wrapText="1"/>
      <protection locked="0"/>
    </xf>
    <xf numFmtId="0" fontId="14" fillId="0" borderId="188" xfId="0" applyFont="1" applyBorder="1" applyAlignment="1" applyProtection="1">
      <alignment horizontal="left" vertical="top" wrapText="1"/>
      <protection locked="0"/>
    </xf>
    <xf numFmtId="0" fontId="14" fillId="0" borderId="207"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4" fillId="0" borderId="74" xfId="0" applyFont="1" applyBorder="1" applyAlignment="1" applyProtection="1">
      <alignment horizontal="left" vertical="top" wrapText="1"/>
      <protection locked="0"/>
    </xf>
    <xf numFmtId="0" fontId="14" fillId="0" borderId="454" xfId="0" applyFont="1" applyBorder="1" applyAlignment="1" applyProtection="1">
      <alignment horizontal="left" vertical="top" wrapText="1"/>
      <protection locked="0"/>
    </xf>
    <xf numFmtId="0" fontId="14" fillId="0" borderId="216" xfId="0" applyFont="1" applyBorder="1" applyAlignment="1" applyProtection="1">
      <alignment horizontal="left" vertical="top" wrapText="1"/>
      <protection locked="0"/>
    </xf>
    <xf numFmtId="0" fontId="0" fillId="0" borderId="302" xfId="0" applyBorder="1" applyProtection="1">
      <protection locked="0"/>
    </xf>
    <xf numFmtId="0" fontId="0" fillId="0" borderId="303" xfId="0" applyBorder="1" applyProtection="1">
      <protection locked="0"/>
    </xf>
    <xf numFmtId="0" fontId="0" fillId="0" borderId="304" xfId="0" applyBorder="1" applyProtection="1">
      <protection locked="0"/>
    </xf>
    <xf numFmtId="0" fontId="0" fillId="0" borderId="375" xfId="0" applyBorder="1" applyProtection="1">
      <protection locked="0"/>
    </xf>
    <xf numFmtId="0" fontId="0" fillId="0" borderId="238" xfId="0" applyBorder="1" applyProtection="1">
      <protection locked="0"/>
    </xf>
    <xf numFmtId="0" fontId="0" fillId="0" borderId="374" xfId="0" applyBorder="1" applyProtection="1">
      <protection locked="0"/>
    </xf>
    <xf numFmtId="3" fontId="16" fillId="0" borderId="153" xfId="0" applyNumberFormat="1" applyFont="1" applyBorder="1"/>
    <xf numFmtId="3" fontId="16" fillId="0" borderId="420" xfId="0" applyNumberFormat="1" applyFont="1" applyBorder="1"/>
    <xf numFmtId="3" fontId="16" fillId="0" borderId="470" xfId="0" applyNumberFormat="1" applyFont="1" applyBorder="1"/>
    <xf numFmtId="0" fontId="15" fillId="0" borderId="188" xfId="0" applyFont="1" applyBorder="1" applyAlignment="1">
      <alignment horizontal="center" vertical="center" wrapText="1"/>
    </xf>
    <xf numFmtId="0" fontId="15" fillId="0" borderId="0" xfId="0" applyFont="1" applyAlignment="1">
      <alignment horizontal="center" vertical="center" wrapText="1"/>
    </xf>
    <xf numFmtId="0" fontId="16" fillId="15" borderId="136" xfId="0" applyFont="1" applyFill="1" applyBorder="1" applyAlignment="1">
      <alignment horizontal="center"/>
    </xf>
    <xf numFmtId="0" fontId="16" fillId="15" borderId="137" xfId="0" applyFont="1" applyFill="1" applyBorder="1" applyAlignment="1">
      <alignment horizontal="center"/>
    </xf>
    <xf numFmtId="3" fontId="16" fillId="0" borderId="70" xfId="0" applyNumberFormat="1" applyFont="1" applyBorder="1"/>
    <xf numFmtId="3" fontId="16" fillId="0" borderId="57" xfId="0" applyNumberFormat="1" applyFont="1" applyBorder="1"/>
    <xf numFmtId="166" fontId="13" fillId="0" borderId="64" xfId="0" applyNumberFormat="1" applyFont="1" applyBorder="1" applyAlignment="1">
      <alignment horizontal="center"/>
    </xf>
    <xf numFmtId="166" fontId="13" fillId="0" borderId="449" xfId="0" applyNumberFormat="1" applyFont="1" applyBorder="1" applyAlignment="1">
      <alignment horizontal="center"/>
    </xf>
    <xf numFmtId="0" fontId="15" fillId="6" borderId="215" xfId="0" applyFont="1" applyFill="1" applyBorder="1" applyAlignment="1">
      <alignment vertical="center"/>
    </xf>
    <xf numFmtId="0" fontId="15" fillId="6" borderId="454" xfId="0" applyFont="1" applyFill="1" applyBorder="1" applyAlignment="1">
      <alignment vertical="center"/>
    </xf>
    <xf numFmtId="0" fontId="38" fillId="0" borderId="306" xfId="0" applyFont="1" applyBorder="1" applyAlignment="1" applyProtection="1">
      <alignment vertical="center"/>
      <protection locked="0"/>
    </xf>
    <xf numFmtId="0" fontId="38" fillId="0" borderId="457" xfId="0" applyFont="1" applyBorder="1" applyAlignment="1" applyProtection="1">
      <alignment vertical="center"/>
      <protection locked="0"/>
    </xf>
    <xf numFmtId="0" fontId="38" fillId="0" borderId="467" xfId="0" applyFont="1" applyBorder="1" applyAlignment="1">
      <alignment vertical="center"/>
    </xf>
    <xf numFmtId="0" fontId="38" fillId="0" borderId="466" xfId="0" applyFont="1" applyBorder="1" applyAlignment="1">
      <alignment vertical="center"/>
    </xf>
    <xf numFmtId="0" fontId="38" fillId="0" borderId="469" xfId="0" applyFont="1" applyBorder="1" applyAlignment="1">
      <alignment vertical="center"/>
    </xf>
    <xf numFmtId="0" fontId="38" fillId="0" borderId="468" xfId="0" applyFont="1" applyBorder="1" applyAlignment="1">
      <alignment vertical="center"/>
    </xf>
    <xf numFmtId="0" fontId="38" fillId="0" borderId="303" xfId="0" applyFont="1" applyBorder="1" applyAlignment="1" applyProtection="1">
      <alignment vertical="center"/>
      <protection locked="0"/>
    </xf>
    <xf numFmtId="0" fontId="38" fillId="0" borderId="456" xfId="0" applyFont="1" applyBorder="1" applyAlignment="1" applyProtection="1">
      <alignment vertical="center"/>
      <protection locked="0"/>
    </xf>
    <xf numFmtId="42" fontId="38" fillId="0" borderId="328" xfId="0" applyNumberFormat="1" applyFont="1" applyBorder="1" applyAlignment="1" applyProtection="1">
      <alignment horizontal="right" vertical="center"/>
      <protection locked="0"/>
    </xf>
    <xf numFmtId="42" fontId="38" fillId="0" borderId="234" xfId="0" applyNumberFormat="1" applyFont="1" applyBorder="1" applyAlignment="1" applyProtection="1">
      <alignment horizontal="right" vertical="center"/>
      <protection locked="0"/>
    </xf>
    <xf numFmtId="0" fontId="61" fillId="21" borderId="0" xfId="0" applyFont="1" applyFill="1" applyAlignment="1">
      <alignment vertical="center"/>
    </xf>
    <xf numFmtId="0" fontId="40" fillId="15" borderId="153" xfId="0" applyFont="1" applyFill="1" applyBorder="1" applyAlignment="1">
      <alignment horizontal="center" vertical="center"/>
    </xf>
    <xf numFmtId="0" fontId="40" fillId="15" borderId="203" xfId="0" applyFont="1" applyFill="1" applyBorder="1" applyAlignment="1">
      <alignment horizontal="center" vertical="center"/>
    </xf>
    <xf numFmtId="49" fontId="38" fillId="0" borderId="230" xfId="0" applyNumberFormat="1" applyFont="1" applyBorder="1" applyAlignment="1" applyProtection="1">
      <alignment horizontal="left" vertical="center"/>
      <protection locked="0"/>
    </xf>
    <xf numFmtId="49" fontId="38" fillId="0" borderId="233" xfId="0" applyNumberFormat="1" applyFont="1" applyBorder="1" applyAlignment="1" applyProtection="1">
      <alignment horizontal="left" vertical="center"/>
      <protection locked="0"/>
    </xf>
    <xf numFmtId="49" fontId="38" fillId="0" borderId="327" xfId="0" applyNumberFormat="1" applyFont="1" applyBorder="1" applyAlignment="1" applyProtection="1">
      <alignment horizontal="left" vertical="center"/>
      <protection locked="0"/>
    </xf>
    <xf numFmtId="49" fontId="38" fillId="0" borderId="235" xfId="0" applyNumberFormat="1" applyFont="1" applyBorder="1" applyAlignment="1" applyProtection="1">
      <alignment vertical="center"/>
      <protection locked="0"/>
    </xf>
    <xf numFmtId="49" fontId="38" fillId="0" borderId="238" xfId="0" applyNumberFormat="1" applyFont="1" applyBorder="1" applyAlignment="1" applyProtection="1">
      <alignment vertical="center"/>
      <protection locked="0"/>
    </xf>
    <xf numFmtId="49" fontId="38" fillId="0" borderId="332" xfId="0" applyNumberFormat="1" applyFont="1" applyBorder="1" applyAlignment="1" applyProtection="1">
      <alignment vertical="center"/>
      <protection locked="0"/>
    </xf>
    <xf numFmtId="42" fontId="38" fillId="0" borderId="333" xfId="0" applyNumberFormat="1" applyFont="1" applyBorder="1" applyAlignment="1" applyProtection="1">
      <alignment horizontal="right" vertical="center"/>
      <protection locked="0"/>
    </xf>
    <xf numFmtId="42" fontId="38" fillId="0" borderId="239" xfId="0" applyNumberFormat="1" applyFont="1" applyBorder="1" applyAlignment="1" applyProtection="1">
      <alignment horizontal="right" vertical="center"/>
      <protection locked="0"/>
    </xf>
    <xf numFmtId="0" fontId="18" fillId="0" borderId="0" xfId="0" applyFont="1" applyAlignment="1">
      <alignment horizontal="center"/>
    </xf>
    <xf numFmtId="0" fontId="18" fillId="0" borderId="3" xfId="0" applyFont="1" applyBorder="1" applyAlignment="1">
      <alignment horizontal="center"/>
    </xf>
    <xf numFmtId="0" fontId="35" fillId="0" borderId="0" xfId="0" applyFont="1" applyAlignment="1">
      <alignment horizontal="left" wrapText="1"/>
    </xf>
    <xf numFmtId="0" fontId="38" fillId="0" borderId="186" xfId="0" applyFont="1" applyBorder="1" applyAlignment="1" applyProtection="1">
      <alignment horizontal="left" vertical="center"/>
      <protection locked="0"/>
    </xf>
    <xf numFmtId="0" fontId="38" fillId="0" borderId="482" xfId="0" applyFont="1" applyBorder="1" applyAlignment="1" applyProtection="1">
      <alignment horizontal="left" vertical="center"/>
      <protection locked="0"/>
    </xf>
    <xf numFmtId="0" fontId="0" fillId="0" borderId="204" xfId="0" applyBorder="1" applyAlignment="1" applyProtection="1">
      <alignment horizontal="left" vertical="top" wrapText="1"/>
      <protection locked="0"/>
    </xf>
    <xf numFmtId="0" fontId="0" fillId="0" borderId="206" xfId="0" applyBorder="1" applyAlignment="1" applyProtection="1">
      <alignment horizontal="left" vertical="top" wrapText="1"/>
      <protection locked="0"/>
    </xf>
    <xf numFmtId="0" fontId="0" fillId="0" borderId="207"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215" xfId="0" applyBorder="1" applyAlignment="1" applyProtection="1">
      <alignment horizontal="left" vertical="top" wrapText="1"/>
      <protection locked="0"/>
    </xf>
    <xf numFmtId="0" fontId="0" fillId="0" borderId="216" xfId="0" applyBorder="1" applyAlignment="1" applyProtection="1">
      <alignment horizontal="left" vertical="top" wrapText="1"/>
      <protection locked="0"/>
    </xf>
    <xf numFmtId="0" fontId="61" fillId="29" borderId="0" xfId="0" applyFont="1" applyFill="1" applyAlignment="1">
      <alignment vertical="center"/>
    </xf>
    <xf numFmtId="49" fontId="38" fillId="0" borderId="235" xfId="0" applyNumberFormat="1" applyFont="1" applyBorder="1" applyAlignment="1" applyProtection="1">
      <alignment horizontal="left" vertical="center"/>
      <protection locked="0"/>
    </xf>
    <xf numFmtId="49" fontId="38" fillId="0" borderId="238" xfId="0" applyNumberFormat="1" applyFont="1" applyBorder="1" applyAlignment="1" applyProtection="1">
      <alignment horizontal="left" vertical="center"/>
      <protection locked="0"/>
    </xf>
    <xf numFmtId="49" fontId="38" fillId="0" borderId="332" xfId="0" applyNumberFormat="1" applyFont="1" applyBorder="1" applyAlignment="1" applyProtection="1">
      <alignment horizontal="left" vertical="center"/>
      <protection locked="0"/>
    </xf>
    <xf numFmtId="49" fontId="38" fillId="0" borderId="336" xfId="0" applyNumberFormat="1" applyFont="1" applyBorder="1" applyAlignment="1" applyProtection="1">
      <alignment horizontal="left" vertical="center"/>
      <protection locked="0"/>
    </xf>
    <xf numFmtId="49" fontId="38" fillId="0" borderId="337" xfId="0" applyNumberFormat="1" applyFont="1" applyBorder="1" applyAlignment="1" applyProtection="1">
      <alignment horizontal="left" vertical="center"/>
      <protection locked="0"/>
    </xf>
    <xf numFmtId="49" fontId="38" fillId="0" borderId="338" xfId="0" applyNumberFormat="1" applyFont="1" applyBorder="1" applyAlignment="1" applyProtection="1">
      <alignment horizontal="left" vertical="center"/>
      <protection locked="0"/>
    </xf>
    <xf numFmtId="42" fontId="38" fillId="0" borderId="339" xfId="0" applyNumberFormat="1" applyFont="1" applyBorder="1" applyAlignment="1" applyProtection="1">
      <alignment horizontal="right" vertical="center"/>
      <protection locked="0"/>
    </xf>
    <xf numFmtId="42" fontId="38" fillId="0" borderId="340" xfId="0" applyNumberFormat="1" applyFont="1" applyBorder="1" applyAlignment="1" applyProtection="1">
      <alignment horizontal="right" vertical="center"/>
      <protection locked="0"/>
    </xf>
    <xf numFmtId="0" fontId="35" fillId="0" borderId="0" xfId="0" applyFont="1" applyAlignment="1">
      <alignment horizontal="right" vertical="center"/>
    </xf>
    <xf numFmtId="0" fontId="35" fillId="0" borderId="3" xfId="0" applyFont="1" applyBorder="1" applyAlignment="1">
      <alignment horizontal="right" vertical="center"/>
    </xf>
    <xf numFmtId="0" fontId="38" fillId="0" borderId="0" xfId="0" applyFont="1" applyAlignment="1">
      <alignment horizontal="left" vertical="center" wrapText="1"/>
    </xf>
    <xf numFmtId="0" fontId="38" fillId="0" borderId="3" xfId="0" applyFont="1" applyBorder="1" applyAlignment="1">
      <alignment horizontal="left" vertical="center" wrapText="1"/>
    </xf>
    <xf numFmtId="0" fontId="14" fillId="0" borderId="243" xfId="0" applyFont="1" applyBorder="1" applyAlignment="1" applyProtection="1">
      <alignment horizontal="left" vertical="top" wrapText="1"/>
      <protection locked="0"/>
    </xf>
    <xf numFmtId="0" fontId="14" fillId="0" borderId="360" xfId="0" applyFont="1" applyBorder="1" applyAlignment="1" applyProtection="1">
      <alignment horizontal="left" vertical="top" wrapText="1"/>
      <protection locked="0"/>
    </xf>
    <xf numFmtId="0" fontId="14" fillId="0" borderId="204" xfId="0" applyFont="1" applyBorder="1" applyAlignment="1" applyProtection="1">
      <alignment vertical="top" wrapText="1"/>
      <protection locked="0"/>
    </xf>
    <xf numFmtId="0" fontId="14" fillId="0" borderId="206" xfId="0" applyFont="1" applyBorder="1" applyAlignment="1" applyProtection="1">
      <alignment vertical="top" wrapText="1"/>
      <protection locked="0"/>
    </xf>
    <xf numFmtId="0" fontId="14" fillId="0" borderId="207" xfId="0" applyFont="1" applyBorder="1" applyAlignment="1" applyProtection="1">
      <alignment vertical="top" wrapText="1"/>
      <protection locked="0"/>
    </xf>
    <xf numFmtId="0" fontId="14" fillId="0" borderId="2" xfId="0" applyFont="1" applyBorder="1" applyAlignment="1" applyProtection="1">
      <alignment vertical="top" wrapText="1"/>
      <protection locked="0"/>
    </xf>
    <xf numFmtId="0" fontId="14" fillId="0" borderId="0" xfId="0" applyFont="1" applyAlignment="1" applyProtection="1">
      <alignment vertical="top" wrapText="1"/>
      <protection locked="0"/>
    </xf>
    <xf numFmtId="0" fontId="14" fillId="0" borderId="3" xfId="0" applyFont="1" applyBorder="1" applyAlignment="1" applyProtection="1">
      <alignment vertical="top" wrapText="1"/>
      <protection locked="0"/>
    </xf>
    <xf numFmtId="0" fontId="14" fillId="0" borderId="12" xfId="0" applyFont="1" applyBorder="1" applyAlignment="1" applyProtection="1">
      <alignment vertical="top" wrapText="1"/>
      <protection locked="0"/>
    </xf>
    <xf numFmtId="0" fontId="14" fillId="0" borderId="215" xfId="0" applyFont="1" applyBorder="1" applyAlignment="1" applyProtection="1">
      <alignment vertical="top" wrapText="1"/>
      <protection locked="0"/>
    </xf>
    <xf numFmtId="0" fontId="14" fillId="0" borderId="216" xfId="0" applyFont="1" applyBorder="1" applyAlignment="1" applyProtection="1">
      <alignment vertical="top" wrapText="1"/>
      <protection locked="0"/>
    </xf>
    <xf numFmtId="0" fontId="15" fillId="6" borderId="74" xfId="0" applyFont="1" applyFill="1" applyBorder="1" applyAlignment="1">
      <alignment horizontal="left"/>
    </xf>
    <xf numFmtId="0" fontId="62" fillId="0" borderId="145" xfId="0" applyFont="1" applyBorder="1"/>
    <xf numFmtId="0" fontId="62" fillId="0" borderId="146" xfId="0" applyFont="1" applyBorder="1"/>
    <xf numFmtId="0" fontId="62" fillId="0" borderId="147" xfId="0" applyFont="1" applyBorder="1"/>
    <xf numFmtId="0" fontId="14" fillId="0" borderId="28" xfId="0" applyFont="1" applyBorder="1" applyProtection="1">
      <protection locked="0"/>
    </xf>
    <xf numFmtId="0" fontId="14" fillId="0" borderId="51" xfId="0" applyFont="1" applyBorder="1" applyProtection="1">
      <protection locked="0"/>
    </xf>
    <xf numFmtId="0" fontId="14" fillId="0" borderId="48" xfId="0" applyFont="1" applyBorder="1" applyProtection="1">
      <protection locked="0"/>
    </xf>
    <xf numFmtId="0" fontId="14" fillId="0" borderId="57" xfId="0" applyFont="1" applyBorder="1" applyAlignment="1">
      <alignment horizontal="left"/>
    </xf>
    <xf numFmtId="0" fontId="14" fillId="0" borderId="56" xfId="0" applyFont="1" applyBorder="1" applyAlignment="1">
      <alignment horizontal="left"/>
    </xf>
    <xf numFmtId="0" fontId="62" fillId="0" borderId="204" xfId="0" applyFont="1" applyBorder="1"/>
    <xf numFmtId="0" fontId="62" fillId="0" borderId="188" xfId="0" applyFont="1" applyBorder="1"/>
    <xf numFmtId="0" fontId="62" fillId="0" borderId="207" xfId="0" applyFont="1" applyBorder="1"/>
    <xf numFmtId="0" fontId="13" fillId="0" borderId="6" xfId="0" applyFont="1" applyBorder="1" applyProtection="1">
      <protection locked="0"/>
    </xf>
    <xf numFmtId="0" fontId="13" fillId="0" borderId="28" xfId="0" applyFont="1" applyBorder="1" applyProtection="1">
      <protection locked="0"/>
    </xf>
    <xf numFmtId="0" fontId="14" fillId="0" borderId="221" xfId="0" applyFont="1" applyBorder="1" applyProtection="1">
      <protection locked="0"/>
    </xf>
    <xf numFmtId="0" fontId="14" fillId="0" borderId="222" xfId="0" applyFont="1" applyBorder="1" applyProtection="1">
      <protection locked="0"/>
    </xf>
    <xf numFmtId="0" fontId="14" fillId="0" borderId="51" xfId="0" applyFont="1" applyBorder="1" applyAlignment="1" applyProtection="1">
      <alignment horizontal="left"/>
      <protection locked="0"/>
    </xf>
    <xf numFmtId="0" fontId="14" fillId="0" borderId="48" xfId="0" applyFont="1" applyBorder="1" applyAlignment="1" applyProtection="1">
      <alignment horizontal="left"/>
      <protection locked="0"/>
    </xf>
    <xf numFmtId="0" fontId="13" fillId="6" borderId="6" xfId="0" applyFont="1" applyFill="1" applyBorder="1"/>
    <xf numFmtId="0" fontId="14" fillId="6" borderId="221" xfId="0" applyFont="1" applyFill="1" applyBorder="1"/>
    <xf numFmtId="0" fontId="14" fillId="6" borderId="222" xfId="0" applyFont="1" applyFill="1" applyBorder="1"/>
    <xf numFmtId="0" fontId="14" fillId="6" borderId="6" xfId="0" applyFont="1" applyFill="1" applyBorder="1"/>
    <xf numFmtId="0" fontId="14" fillId="6" borderId="28" xfId="0" applyFont="1" applyFill="1" applyBorder="1"/>
    <xf numFmtId="0" fontId="62" fillId="0" borderId="448" xfId="0" applyFont="1" applyBorder="1"/>
    <xf numFmtId="0" fontId="62" fillId="0" borderId="0" xfId="0" applyFont="1"/>
    <xf numFmtId="0" fontId="62" fillId="0" borderId="3" xfId="0" applyFont="1" applyBorder="1"/>
    <xf numFmtId="0" fontId="2" fillId="6" borderId="74" xfId="0" applyFont="1" applyFill="1" applyBorder="1"/>
    <xf numFmtId="0" fontId="13" fillId="6" borderId="28" xfId="0" applyFont="1" applyFill="1" applyBorder="1"/>
    <xf numFmtId="0" fontId="19" fillId="0" borderId="30" xfId="0" applyFont="1" applyBorder="1" applyAlignment="1">
      <alignment horizontal="center" wrapText="1"/>
    </xf>
    <xf numFmtId="0" fontId="19" fillId="0" borderId="30" xfId="0" applyFont="1" applyBorder="1" applyAlignment="1">
      <alignment horizontal="center"/>
    </xf>
    <xf numFmtId="0" fontId="14" fillId="0" borderId="19" xfId="0" applyFont="1" applyBorder="1" applyAlignment="1">
      <alignment horizontal="left" textRotation="90" wrapText="1"/>
    </xf>
    <xf numFmtId="0" fontId="14" fillId="0" borderId="174" xfId="0" applyFont="1" applyBorder="1" applyAlignment="1">
      <alignment horizontal="left" textRotation="90" wrapText="1"/>
    </xf>
    <xf numFmtId="0" fontId="14" fillId="0" borderId="0" xfId="0" applyFont="1" applyAlignment="1">
      <alignment horizontal="left" textRotation="90" wrapText="1"/>
    </xf>
    <xf numFmtId="0" fontId="14" fillId="0" borderId="19" xfId="0" applyFont="1" applyBorder="1" applyAlignment="1">
      <alignment horizontal="left" textRotation="90"/>
    </xf>
    <xf numFmtId="0" fontId="0" fillId="0" borderId="0" xfId="0"/>
    <xf numFmtId="0" fontId="0" fillId="0" borderId="174" xfId="0" applyBorder="1"/>
    <xf numFmtId="0" fontId="14" fillId="19" borderId="53" xfId="0" applyFont="1" applyFill="1" applyBorder="1" applyAlignment="1">
      <alignment horizontal="left" vertical="top" wrapText="1"/>
    </xf>
    <xf numFmtId="0" fontId="14" fillId="19" borderId="54" xfId="0" applyFont="1" applyFill="1" applyBorder="1" applyAlignment="1">
      <alignment horizontal="left" vertical="top" wrapText="1"/>
    </xf>
    <xf numFmtId="0" fontId="14" fillId="5" borderId="53" xfId="0" applyFont="1" applyFill="1" applyBorder="1" applyAlignment="1" applyProtection="1">
      <alignment horizontal="left" vertical="top" wrapText="1"/>
      <protection locked="0"/>
    </xf>
    <xf numFmtId="0" fontId="14" fillId="5" borderId="221" xfId="0" applyFont="1" applyFill="1" applyBorder="1" applyAlignment="1" applyProtection="1">
      <alignment horizontal="left" vertical="top" wrapText="1"/>
      <protection locked="0"/>
    </xf>
    <xf numFmtId="0" fontId="14" fillId="5" borderId="54" xfId="0" applyFont="1" applyFill="1" applyBorder="1" applyAlignment="1" applyProtection="1">
      <alignment horizontal="left" vertical="top" wrapText="1"/>
      <protection locked="0"/>
    </xf>
    <xf numFmtId="0" fontId="18" fillId="6" borderId="74" xfId="0" applyFont="1" applyFill="1" applyBorder="1"/>
    <xf numFmtId="0" fontId="41" fillId="6" borderId="53" xfId="0" applyFont="1" applyFill="1" applyBorder="1" applyAlignment="1">
      <alignment vertical="center"/>
    </xf>
    <xf numFmtId="0" fontId="41" fillId="6" borderId="221" xfId="0" applyFont="1" applyFill="1" applyBorder="1" applyAlignment="1">
      <alignment vertical="center"/>
    </xf>
    <xf numFmtId="0" fontId="41" fillId="6" borderId="54" xfId="0" applyFont="1" applyFill="1" applyBorder="1" applyAlignment="1">
      <alignment vertical="center"/>
    </xf>
    <xf numFmtId="0" fontId="41" fillId="6" borderId="51" xfId="0" applyFont="1" applyFill="1" applyBorder="1" applyAlignment="1">
      <alignment horizontal="left" vertical="center" wrapText="1"/>
    </xf>
    <xf numFmtId="0" fontId="41" fillId="6" borderId="54" xfId="0" applyFont="1" applyFill="1" applyBorder="1" applyAlignment="1">
      <alignment horizontal="left" vertical="center" wrapText="1"/>
    </xf>
  </cellXfs>
  <cellStyles count="10">
    <cellStyle name="Currency" xfId="1" builtinId="4"/>
    <cellStyle name="Currency 4 5" xfId="6"/>
    <cellStyle name="Hyperlink" xfId="9" builtinId="8"/>
    <cellStyle name="Neutral" xfId="7" builtinId="28"/>
    <cellStyle name="Normal" xfId="0" builtinId="0"/>
    <cellStyle name="Normal 19" xfId="8"/>
    <cellStyle name="Normal 2" xfId="5"/>
    <cellStyle name="Normal 2 3" xfId="3"/>
    <cellStyle name="Normal 3 2" xfId="4"/>
    <cellStyle name="Percent" xfId="2" builtinId="5"/>
  </cellStyles>
  <dxfs count="145">
    <dxf>
      <font>
        <color rgb="FF006100"/>
      </font>
      <fill>
        <patternFill>
          <bgColor rgb="FFC6EFCE"/>
        </patternFill>
      </fill>
    </dxf>
    <dxf>
      <font>
        <color rgb="FFFF0000"/>
      </font>
    </dxf>
    <dxf>
      <font>
        <b/>
        <i/>
        <color rgb="FFFF0000"/>
      </font>
      <fill>
        <patternFill>
          <bgColor rgb="FFFFFF00"/>
        </patternFill>
      </fill>
    </dxf>
    <dxf>
      <font>
        <b/>
        <i/>
        <color rgb="FFFF0000"/>
      </font>
      <fill>
        <patternFill>
          <bgColor rgb="FFFFFF00"/>
        </patternFill>
      </fill>
    </dxf>
    <dxf>
      <font>
        <color rgb="FF006100"/>
      </font>
      <fill>
        <patternFill>
          <bgColor rgb="FFC6EFCE"/>
        </patternFill>
      </fill>
    </dxf>
    <dxf>
      <font>
        <b/>
        <i/>
        <color rgb="FFFF0000"/>
      </font>
      <fill>
        <patternFill>
          <bgColor rgb="FFFFFF00"/>
        </patternFill>
      </fill>
    </dxf>
    <dxf>
      <font>
        <b/>
        <i/>
        <color rgb="FFFF0000"/>
      </font>
      <fill>
        <patternFill>
          <bgColor rgb="FFFFFF00"/>
        </patternFill>
      </fill>
    </dxf>
    <dxf>
      <font>
        <color rgb="FFFF0000"/>
      </font>
    </dxf>
    <dxf>
      <font>
        <color rgb="FFFF0000"/>
      </font>
    </dxf>
    <dxf>
      <font>
        <color rgb="FF9C0006"/>
      </font>
      <fill>
        <patternFill>
          <bgColor rgb="FFFFC7CE"/>
        </patternFill>
      </fill>
    </dxf>
    <dxf>
      <font>
        <color rgb="FF9C0006"/>
      </font>
      <fill>
        <patternFill>
          <bgColor rgb="FFFFC7CE"/>
        </patternFill>
      </fill>
    </dxf>
    <dxf>
      <fill>
        <patternFill patternType="solid">
          <bgColor rgb="FFFFFFCC"/>
        </patternFill>
      </fill>
    </dxf>
    <dxf>
      <fill>
        <patternFill>
          <bgColor theme="0" tint="-0.34998626667073579"/>
        </patternFill>
      </fill>
    </dxf>
    <dxf>
      <font>
        <color auto="1"/>
      </font>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patternType="solid">
          <bgColor rgb="FFFFFFCC"/>
        </patternFill>
      </fill>
    </dxf>
    <dxf>
      <fill>
        <patternFill>
          <bgColor theme="0" tint="-0.34998626667073579"/>
        </patternFill>
      </fill>
    </dxf>
    <dxf>
      <fill>
        <patternFill>
          <bgColor rgb="FFFFFFCC"/>
        </patternFill>
      </fill>
    </dxf>
    <dxf>
      <fill>
        <patternFill patternType="none">
          <bgColor auto="1"/>
        </patternFill>
      </fill>
    </dxf>
    <dxf>
      <fill>
        <patternFill patternType="solid">
          <bgColor rgb="FFFFFFCC"/>
        </patternFill>
      </fill>
    </dxf>
    <dxf>
      <fill>
        <patternFill>
          <bgColor theme="0" tint="-0.34998626667073579"/>
        </patternFill>
      </fill>
    </dxf>
    <dxf>
      <fill>
        <patternFill>
          <bgColor rgb="FFFFFFCC"/>
        </patternFill>
      </fill>
    </dxf>
    <dxf>
      <fill>
        <patternFill patternType="none">
          <bgColor auto="1"/>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theme="0" tint="-0.34998626667073579"/>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b val="0"/>
        <i val="0"/>
        <strike val="0"/>
        <condense val="0"/>
        <extend val="0"/>
        <outline val="0"/>
        <shadow val="0"/>
        <u val="none"/>
        <vertAlign val="baseline"/>
        <sz val="11"/>
        <color auto="1"/>
        <name val="Calibri"/>
        <scheme val="minor"/>
      </font>
      <numFmt numFmtId="3" formatCode="#,##0"/>
      <fill>
        <patternFill patternType="solid">
          <fgColor indexed="64"/>
          <bgColor rgb="FFFFFFCC"/>
        </patternFill>
      </fill>
      <alignment horizontal="general" vertical="center" textRotation="0" wrapText="0" indent="0" justifyLastLine="0" shrinkToFit="0" readingOrder="0"/>
      <border diagonalUp="0" diagonalDown="0">
        <left style="medium">
          <color indexed="64"/>
        </left>
        <right/>
        <top style="thin">
          <color theme="3" tint="0.39994506668294322"/>
        </top>
        <bottom style="thin">
          <color theme="3" tint="0.39994506668294322"/>
        </bottom>
        <vertical/>
        <horizontal/>
      </border>
      <protection locked="1" hidden="0"/>
    </dxf>
    <dxf>
      <font>
        <b/>
        <i val="0"/>
        <strike val="0"/>
        <condense val="0"/>
        <extend val="0"/>
        <outline val="0"/>
        <shadow val="0"/>
        <u val="none"/>
        <vertAlign val="baseline"/>
        <sz val="10"/>
        <color auto="1"/>
        <name val="Calibri"/>
        <scheme val="minor"/>
      </font>
      <numFmt numFmtId="3" formatCode="#,##0"/>
      <fill>
        <patternFill patternType="solid">
          <fgColor indexed="64"/>
          <bgColor rgb="FFFFFFCC"/>
        </patternFill>
      </fill>
      <alignment horizontal="center" vertical="center" textRotation="0" wrapText="1" indent="0" justifyLastLine="0" shrinkToFit="0" readingOrder="0"/>
      <border diagonalUp="0" diagonalDown="0" outline="0">
        <left style="medium">
          <color indexed="64"/>
        </left>
        <right/>
        <top style="medium">
          <color indexed="64"/>
        </top>
        <bottom style="thin">
          <color theme="3" tint="0.39994506668294322"/>
        </bottom>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tint="-0.24994659260841701"/>
        </left>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rgb="FFFF0000"/>
        </patternFill>
      </fill>
      <alignment horizontal="general" vertical="center" textRotation="0" wrapText="1" indent="0" justifyLastLine="0" shrinkToFit="0" readingOrder="0"/>
      <border diagonalUp="0" diagonalDown="0">
        <left style="thin">
          <color indexed="64"/>
        </left>
        <right style="thin">
          <color indexed="64"/>
        </right>
        <top style="thin">
          <color theme="3" tint="0.39994506668294322"/>
        </top>
        <bottom style="thin">
          <color theme="3" tint="0.39994506668294322"/>
        </bottom>
        <vertical/>
        <horizontal/>
      </border>
      <protection locked="1" hidden="0"/>
    </dxf>
    <dxf>
      <font>
        <b/>
        <i val="0"/>
        <strike val="0"/>
        <condense val="0"/>
        <extend val="0"/>
        <outline val="0"/>
        <shadow val="0"/>
        <u val="none"/>
        <vertAlign val="baseline"/>
        <sz val="10"/>
        <color auto="1"/>
        <name val="Calibri"/>
        <scheme val="minor"/>
      </font>
      <numFmt numFmtId="3" formatCode="#,##0"/>
      <fill>
        <patternFill patternType="solid">
          <fgColor indexed="64"/>
          <bgColor rgb="FFFF0000"/>
        </patternFill>
      </fill>
      <alignment horizontal="center" vertical="bottom" textRotation="0" wrapText="1" indent="0" justifyLastLine="0" shrinkToFit="0" readingOrder="0"/>
      <border diagonalUp="0" diagonalDown="0" outline="0">
        <left style="thin">
          <color indexed="64"/>
        </left>
        <right style="thin">
          <color indexed="64"/>
        </right>
        <top/>
        <bottom style="thin">
          <color theme="3" tint="0.39994506668294322"/>
        </bottom>
      </border>
      <protection locked="1" hidden="0"/>
    </dxf>
    <dxf>
      <font>
        <b val="0"/>
        <i val="0"/>
        <strike val="0"/>
        <condense val="0"/>
        <extend val="0"/>
        <outline val="0"/>
        <shadow val="0"/>
        <u val="none"/>
        <vertAlign val="baseline"/>
        <sz val="11"/>
        <color auto="1"/>
        <name val="Calibri"/>
        <scheme val="minor"/>
      </font>
      <numFmt numFmtId="3" formatCode="#,##0"/>
      <fill>
        <patternFill patternType="solid">
          <fgColor indexed="64"/>
          <bgColor rgb="FFFFFFCC"/>
        </patternFill>
      </fill>
      <alignment horizontal="general" vertical="center" textRotation="0" wrapText="1" indent="0" justifyLastLine="0" shrinkToFit="0" readingOrder="0"/>
      <border diagonalUp="0" diagonalDown="0">
        <left style="thin">
          <color indexed="64"/>
        </left>
        <right style="thin">
          <color indexed="64"/>
        </right>
        <top style="thin">
          <color theme="3" tint="0.39994506668294322"/>
        </top>
        <bottom style="thin">
          <color theme="3" tint="0.39994506668294322"/>
        </bottom>
        <vertical/>
        <horizontal/>
      </border>
      <protection locked="1" hidden="0"/>
    </dxf>
    <dxf>
      <font>
        <b/>
        <i val="0"/>
        <strike val="0"/>
        <condense val="0"/>
        <extend val="0"/>
        <outline val="0"/>
        <shadow val="0"/>
        <u val="none"/>
        <vertAlign val="baseline"/>
        <sz val="10"/>
        <color auto="1"/>
        <name val="Calibri"/>
        <scheme val="minor"/>
      </font>
      <numFmt numFmtId="3" formatCode="#,##0"/>
      <fill>
        <patternFill patternType="solid">
          <fgColor indexed="64"/>
          <bgColor rgb="FFFF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3" tint="0.39994506668294322"/>
        </bottom>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theme="3" tint="0.39994506668294322"/>
        </top>
        <bottom style="thin">
          <color theme="3" tint="0.39994506668294322"/>
        </bottom>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fill>
        <patternFill patternType="solid">
          <fgColor indexed="64"/>
          <bgColor rgb="FFFFFFCC"/>
        </patternFill>
      </fill>
      <alignment horizontal="center" vertical="bottom" textRotation="0" wrapText="0" indent="0" justifyLastLine="0" shrinkToFit="0" readingOrder="0"/>
      <border diagonalUp="0" diagonalDown="0">
        <left/>
        <right style="thin">
          <color indexed="64"/>
        </right>
        <top style="thin">
          <color theme="3" tint="0.39994506668294322"/>
        </top>
        <bottom style="thin">
          <color theme="3" tint="0.39994506668294322"/>
        </bottom>
      </border>
      <protection locked="1" hidden="0"/>
    </dxf>
    <dxf>
      <font>
        <b/>
        <i val="0"/>
        <strike val="0"/>
        <condense val="0"/>
        <extend val="0"/>
        <outline val="0"/>
        <shadow val="0"/>
        <u val="none"/>
        <vertAlign val="baseline"/>
        <sz val="10"/>
        <color auto="1"/>
        <name val="Calibri"/>
        <scheme val="minor"/>
      </font>
      <fill>
        <patternFill patternType="solid">
          <fgColor indexed="64"/>
          <bgColor theme="8" tint="0.79998168889431442"/>
        </patternFill>
      </fill>
      <alignment horizontal="center" vertical="bottom" textRotation="0" wrapText="1" indent="0" justifyLastLine="0" shrinkToFit="0" readingOrder="0"/>
      <border diagonalUp="0" diagonalDown="0" outline="0">
        <left/>
        <right style="thin">
          <color indexed="64"/>
        </right>
        <top style="thin">
          <color indexed="64"/>
        </top>
        <bottom style="thin">
          <color theme="3" tint="0.39994506668294322"/>
        </bottom>
      </border>
      <protection locked="1" hidden="0"/>
    </dxf>
    <dxf>
      <border outline="0">
        <left style="medium">
          <color indexed="64"/>
        </left>
        <right style="medium">
          <color indexed="64"/>
        </right>
        <bottom style="thin">
          <color theme="3" tint="0.39994506668294322"/>
        </bottom>
      </border>
    </dxf>
    <dxf>
      <protection locked="1" hidden="0"/>
    </dxf>
    <dxf>
      <border outline="0">
        <bottom style="thin">
          <color theme="3" tint="0.39994506668294322"/>
        </bottom>
      </border>
    </dxf>
    <dxf>
      <font>
        <b/>
        <strike val="0"/>
        <outline val="0"/>
        <shadow val="0"/>
        <u val="none"/>
        <vertAlign val="baseline"/>
        <sz val="10"/>
        <color auto="1"/>
        <name val="Calibri"/>
        <scheme val="minor"/>
      </font>
      <fill>
        <patternFill patternType="solid">
          <fgColor indexed="64"/>
          <bgColor theme="8" tint="0.79998168889431442"/>
        </patternFill>
      </fill>
      <alignment horizontal="center" textRotation="0" wrapText="1" indent="0" justifyLastLine="0" shrinkToFit="0" readingOrder="0"/>
      <protection locked="1" hidden="0"/>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color rgb="FF9C0006"/>
      </font>
      <fill>
        <patternFill>
          <bgColor rgb="FFFFC7CE"/>
        </patternFill>
      </fill>
    </dxf>
  </dxfs>
  <tableStyles count="0" defaultTableStyle="TableStyleMedium2" defaultPivotStyle="PivotStyleLight16"/>
  <colors>
    <mruColors>
      <color rgb="FFFFFFCC"/>
      <color rgb="FFCCFFCC"/>
      <color rgb="FFFFEB9C"/>
      <color rgb="FFFFCC00"/>
      <color rgb="FF9C6500"/>
      <color rgb="FF663300"/>
      <color rgb="FF003300"/>
      <color rgb="FF800000"/>
      <color rgb="FFFFCCCC"/>
      <color rgb="FF08A8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37</xdr:row>
      <xdr:rowOff>57150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62718" y="181770"/>
          <a:ext cx="6991352" cy="668893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1" u="sng">
              <a:solidFill>
                <a:schemeClr val="dk1"/>
              </a:solidFill>
              <a:effectLst/>
              <a:latin typeface="+mn-lt"/>
              <a:ea typeface="+mn-ea"/>
              <a:cs typeface="+mn-cs"/>
            </a:rPr>
            <a:t>PREFACE NOTE:</a:t>
          </a:r>
          <a:r>
            <a:rPr lang="en-US" sz="1400" b="1" u="sng" baseline="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US" sz="1400" b="0" u="none" baseline="0">
              <a:solidFill>
                <a:schemeClr val="dk1"/>
              </a:solidFill>
              <a:effectLst/>
              <a:latin typeface="+mn-lt"/>
              <a:ea typeface="+mn-ea"/>
              <a:cs typeface="+mn-cs"/>
            </a:rPr>
            <a:t>The 2023 Combined Funders Application (CFA) </a:t>
          </a:r>
          <a:r>
            <a:rPr lang="en-US" sz="1400" b="0" i="1" u="none" baseline="0">
              <a:solidFill>
                <a:schemeClr val="dk1"/>
              </a:solidFill>
              <a:effectLst/>
              <a:latin typeface="+mn-lt"/>
              <a:ea typeface="+mn-ea"/>
              <a:cs typeface="+mn-cs"/>
            </a:rPr>
            <a:t>Forms</a:t>
          </a:r>
          <a:r>
            <a:rPr lang="en-US" sz="1400" b="0" i="0" u="none" baseline="0">
              <a:solidFill>
                <a:schemeClr val="dk1"/>
              </a:solidFill>
              <a:effectLst/>
              <a:latin typeface="+mn-lt"/>
              <a:ea typeface="+mn-ea"/>
              <a:cs typeface="+mn-cs"/>
            </a:rPr>
            <a:t> were designed to collect data on proposed projects down to the site level, and up to 14 separate buildings on the site can be accommodated by this version of the Forms. For projects consisting of more than 1 site and/or 14 buildings per site, </a:t>
          </a:r>
          <a:r>
            <a:rPr lang="en-US" sz="1400" b="0" i="1" u="none" baseline="0">
              <a:solidFill>
                <a:srgbClr val="C00000"/>
              </a:solidFill>
              <a:effectLst/>
              <a:latin typeface="+mn-lt"/>
              <a:ea typeface="+mn-ea"/>
              <a:cs typeface="+mn-cs"/>
            </a:rPr>
            <a:t>please contact Sean Harrington at the Department of Commerce at (360) 725-2995 or via email at sean.harrington@commerce.wa.gov.</a:t>
          </a:r>
        </a:p>
        <a:p>
          <a:pPr marL="0" marR="0" indent="0" defTabSz="914400" eaLnBrk="1" fontAlgn="auto" latinLnBrk="0" hangingPunct="1">
            <a:lnSpc>
              <a:spcPct val="100000"/>
            </a:lnSpc>
            <a:spcBef>
              <a:spcPts val="0"/>
            </a:spcBef>
            <a:spcAft>
              <a:spcPts val="0"/>
            </a:spcAft>
            <a:buClrTx/>
            <a:buSzTx/>
            <a:buFontTx/>
            <a:buNone/>
            <a:tabLst/>
            <a:defRPr/>
          </a:pPr>
          <a:endParaRPr lang="en-US" sz="1400" b="0" u="none">
            <a:effectLst/>
          </a:endParaRPr>
        </a:p>
        <a:p>
          <a:r>
            <a:rPr lang="en-US" sz="1400" b="1" u="sng"/>
            <a:t>Definitions</a:t>
          </a:r>
        </a:p>
        <a:p>
          <a:r>
            <a:rPr lang="en-US" sz="1100" b="1" u="sng"/>
            <a:t>Site:</a:t>
          </a:r>
          <a:r>
            <a:rPr lang="en-US" sz="1100" b="0" u="none" baseline="0"/>
            <a:t> T</a:t>
          </a:r>
          <a:r>
            <a:rPr lang="en-US" sz="1100" b="0" baseline="0"/>
            <a:t>he parcel(s) of land, unified under common ownership, which serve as the location of individual residential buildings or functionally-</a:t>
          </a:r>
          <a:r>
            <a:rPr lang="en-US" sz="1100" b="0" baseline="0">
              <a:solidFill>
                <a:schemeClr val="dk1"/>
              </a:solidFill>
              <a:effectLst/>
              <a:latin typeface="+mn-lt"/>
              <a:ea typeface="+mn-ea"/>
              <a:cs typeface="+mn-cs"/>
            </a:rPr>
            <a:t>related </a:t>
          </a:r>
          <a:r>
            <a:rPr lang="en-US" sz="1100" b="0" baseline="0"/>
            <a:t>groups of buildings. A site may equate to a single tax parcel or may be multiple </a:t>
          </a:r>
          <a:r>
            <a:rPr lang="en-US" sz="1100" b="0" i="1" baseline="0"/>
            <a:t>contiguous</a:t>
          </a:r>
          <a:r>
            <a:rPr lang="en-US" sz="1100" b="0" baseline="0"/>
            <a:t> tax parcels. </a:t>
          </a:r>
          <a:r>
            <a:rPr lang="en-US" sz="1100" b="0" baseline="0">
              <a:solidFill>
                <a:schemeClr val="dk1"/>
              </a:solidFill>
              <a:effectLst/>
              <a:latin typeface="+mn-lt"/>
              <a:ea typeface="+mn-ea"/>
              <a:cs typeface="+mn-cs"/>
            </a:rPr>
            <a:t>Properties that are across the street from each other are considered contiguous.  </a:t>
          </a:r>
        </a:p>
        <a:p>
          <a:endParaRPr lang="en-US" sz="1100" b="0" baseline="0">
            <a:solidFill>
              <a:schemeClr val="dk1"/>
            </a:solidFill>
            <a:effectLst/>
            <a:latin typeface="+mn-lt"/>
            <a:ea typeface="+mn-ea"/>
            <a:cs typeface="+mn-cs"/>
          </a:endParaRPr>
        </a:p>
        <a:p>
          <a:r>
            <a:rPr lang="en-US" sz="1100" b="1" u="sng" baseline="0">
              <a:solidFill>
                <a:schemeClr val="dk1"/>
              </a:solidFill>
              <a:effectLst/>
              <a:latin typeface="+mn-lt"/>
              <a:ea typeface="+mn-ea"/>
              <a:cs typeface="+mn-cs"/>
            </a:rPr>
            <a:t>Multi-Site project:</a:t>
          </a:r>
          <a:r>
            <a:rPr lang="en-US" sz="1100" b="0" u="none" baseline="0">
              <a:solidFill>
                <a:schemeClr val="dk1"/>
              </a:solidFill>
              <a:effectLst/>
              <a:latin typeface="+mn-lt"/>
              <a:ea typeface="+mn-ea"/>
              <a:cs typeface="+mn-cs"/>
            </a:rPr>
            <a:t> A project </a:t>
          </a:r>
          <a:r>
            <a:rPr lang="en-US" sz="1100" b="0" baseline="0"/>
            <a:t>consisting of buildings that are located in two or more locations that are </a:t>
          </a:r>
          <a:r>
            <a:rPr lang="en-US" sz="1100" b="1" i="1" u="sng" baseline="0"/>
            <a:t>not</a:t>
          </a:r>
          <a:r>
            <a:rPr lang="en-US" sz="1100" b="0" baseline="0"/>
            <a:t> contiguous. For the pursposes of this Application, a project that consists of a group of </a:t>
          </a:r>
          <a:r>
            <a:rPr lang="en-US" sz="1100" b="0" i="1" baseline="0"/>
            <a:t>single family homes </a:t>
          </a:r>
          <a:r>
            <a:rPr lang="en-US" sz="1100" b="0" baseline="0"/>
            <a:t>on non-contiguous sites within a single municipality (e.g.,  a DPA project operating within the City of Walla Walla) that operate with a project-wide budget is not considered a multi-site project. This type of project is considered a single site project with multiple buildings.</a:t>
          </a:r>
        </a:p>
        <a:p>
          <a:endParaRPr lang="en-US" sz="1100" b="1"/>
        </a:p>
        <a:p>
          <a:r>
            <a:rPr lang="en-US" sz="1100" b="1" u="sng"/>
            <a:t>Buildings:</a:t>
          </a:r>
          <a:r>
            <a:rPr lang="en-US" sz="1100" b="0"/>
            <a:t> The physical structures on</a:t>
          </a:r>
          <a:r>
            <a:rPr lang="en-US" sz="1100" b="0" baseline="0"/>
            <a:t> a site included as part of this Application. This primarily includes residential structures, but may also include community buildings that serve the residents of the project.</a:t>
          </a:r>
          <a:endParaRPr lang="en-US"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Household</a:t>
          </a:r>
          <a:r>
            <a:rPr lang="en-US" sz="1100">
              <a:solidFill>
                <a:schemeClr val="dk1"/>
              </a:solidFill>
              <a:effectLst/>
              <a:latin typeface="+mn-lt"/>
              <a:ea typeface="+mn-ea"/>
              <a:cs typeface="+mn-cs"/>
            </a:rPr>
            <a:t>: A group of individuals that functions collectively, whether related or not, and inhabits a specific residential space. A household</a:t>
          </a:r>
          <a:r>
            <a:rPr lang="en-US" sz="1100" baseline="0">
              <a:solidFill>
                <a:schemeClr val="dk1"/>
              </a:solidFill>
              <a:effectLst/>
              <a:latin typeface="+mn-lt"/>
              <a:ea typeface="+mn-ea"/>
              <a:cs typeface="+mn-cs"/>
            </a:rPr>
            <a:t> can also refer to one individual that inhabits a specific residential space</a:t>
          </a:r>
          <a:r>
            <a:rPr lang="en-US"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endParaRPr lang="en-US">
            <a:effectLst/>
          </a:endParaRPr>
        </a:p>
        <a:p>
          <a:r>
            <a:rPr lang="en-US" sz="1100" b="1" u="sng">
              <a:solidFill>
                <a:schemeClr val="dk1"/>
              </a:solidFill>
              <a:effectLst/>
              <a:latin typeface="+mn-lt"/>
              <a:ea typeface="+mn-ea"/>
              <a:cs typeface="+mn-cs"/>
            </a:rPr>
            <a:t>Units</a:t>
          </a:r>
          <a:r>
            <a:rPr lang="en-US" sz="1100">
              <a:solidFill>
                <a:schemeClr val="dk1"/>
              </a:solidFill>
              <a:effectLst/>
              <a:latin typeface="+mn-lt"/>
              <a:ea typeface="+mn-ea"/>
              <a:cs typeface="+mn-cs"/>
            </a:rPr>
            <a:t>: Residential living quarters that are separate</a:t>
          </a:r>
          <a:r>
            <a:rPr lang="en-US" sz="1100" baseline="0">
              <a:solidFill>
                <a:schemeClr val="dk1"/>
              </a:solidFill>
              <a:effectLst/>
              <a:latin typeface="+mn-lt"/>
              <a:ea typeface="+mn-ea"/>
              <a:cs typeface="+mn-cs"/>
            </a:rPr>
            <a:t> and distinct from each other and which typically contain complete and separate kitchen and restroom facilities in each unit.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Bed</a:t>
          </a:r>
          <a:r>
            <a:rPr lang="en-US" sz="1100">
              <a:solidFill>
                <a:schemeClr val="dk1"/>
              </a:solidFill>
              <a:effectLst/>
              <a:latin typeface="+mn-lt"/>
              <a:ea typeface="+mn-ea"/>
              <a:cs typeface="+mn-cs"/>
            </a:rPr>
            <a:t>: A sleeping space provided to a single individual.</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Redevelopment</a:t>
          </a:r>
          <a:r>
            <a:rPr lang="en-US" sz="1100">
              <a:solidFill>
                <a:schemeClr val="dk1"/>
              </a:solidFill>
              <a:effectLst/>
              <a:latin typeface="+mn-lt"/>
              <a:ea typeface="+mn-ea"/>
              <a:cs typeface="+mn-cs"/>
            </a:rPr>
            <a:t>: New construction on</a:t>
          </a:r>
          <a:r>
            <a:rPr lang="en-US" sz="1100" baseline="0">
              <a:solidFill>
                <a:schemeClr val="dk1"/>
              </a:solidFill>
              <a:effectLst/>
              <a:latin typeface="+mn-lt"/>
              <a:ea typeface="+mn-ea"/>
              <a:cs typeface="+mn-cs"/>
            </a:rPr>
            <a:t> a site</a:t>
          </a:r>
          <a:r>
            <a:rPr lang="en-US" sz="1100">
              <a:solidFill>
                <a:schemeClr val="dk1"/>
              </a:solidFill>
              <a:effectLst/>
              <a:latin typeface="+mn-lt"/>
              <a:ea typeface="+mn-ea"/>
              <a:cs typeface="+mn-cs"/>
            </a:rPr>
            <a:t>, usually preceded</a:t>
          </a:r>
          <a:r>
            <a:rPr lang="en-US" sz="1100" baseline="0">
              <a:solidFill>
                <a:schemeClr val="dk1"/>
              </a:solidFill>
              <a:effectLst/>
              <a:latin typeface="+mn-lt"/>
              <a:ea typeface="+mn-ea"/>
              <a:cs typeface="+mn-cs"/>
            </a:rPr>
            <a:t> by partial or complete demolition of existing structures, with the purpose of providing replacement structures with an intended use similar to those they are replacing. Ideally, this would result in a 1:1 replacement of any previously or currently-existing housing units. The primary examples of Redevelopment are HOPE VI projects.</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Adaptive</a:t>
          </a:r>
          <a:r>
            <a:rPr lang="en-US" sz="1100" b="1" u="sng" baseline="0">
              <a:solidFill>
                <a:schemeClr val="dk1"/>
              </a:solidFill>
              <a:effectLst/>
              <a:latin typeface="+mn-lt"/>
              <a:ea typeface="+mn-ea"/>
              <a:cs typeface="+mn-cs"/>
            </a:rPr>
            <a:t> Reuse</a:t>
          </a:r>
          <a:r>
            <a:rPr lang="en-US" sz="1100" baseline="0">
              <a:solidFill>
                <a:schemeClr val="dk1"/>
              </a:solidFill>
              <a:effectLst/>
              <a:latin typeface="+mn-lt"/>
              <a:ea typeface="+mn-ea"/>
              <a:cs typeface="+mn-cs"/>
            </a:rPr>
            <a:t>: The alteration of an existing site or building to provide housing, when the previous purpose of the site or building was something other than housing. The conversion of a hospital into apartments is an example.</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xdr:txBody>
    </xdr:sp>
    <xdr:clientData/>
  </xdr:twoCellAnchor>
  <xdr:twoCellAnchor>
    <xdr:from>
      <xdr:col>12</xdr:col>
      <xdr:colOff>28575</xdr:colOff>
      <xdr:row>1</xdr:row>
      <xdr:rowOff>19050</xdr:rowOff>
    </xdr:from>
    <xdr:to>
      <xdr:col>14</xdr:col>
      <xdr:colOff>600075</xdr:colOff>
      <xdr:row>5</xdr:row>
      <xdr:rowOff>76200</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7343775" y="209550"/>
          <a:ext cx="1790700" cy="81915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ysClr val="windowText" lastClr="000000"/>
              </a:solidFill>
            </a:rPr>
            <a:t>CFA Forms</a:t>
          </a:r>
        </a:p>
        <a:p>
          <a:r>
            <a:rPr lang="en-US" sz="1400" b="1">
              <a:solidFill>
                <a:sysClr val="windowText" lastClr="000000"/>
              </a:solidFill>
            </a:rPr>
            <a:t>2023 Edition</a:t>
          </a:r>
        </a:p>
        <a:p>
          <a:r>
            <a:rPr lang="en-US" sz="1400" b="1">
              <a:solidFill>
                <a:sysClr val="windowText" lastClr="000000"/>
              </a:solidFill>
            </a:rPr>
            <a:t>Version 1.4</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57149</xdr:colOff>
      <xdr:row>0</xdr:row>
      <xdr:rowOff>66675</xdr:rowOff>
    </xdr:from>
    <xdr:to>
      <xdr:col>8</xdr:col>
      <xdr:colOff>114299</xdr:colOff>
      <xdr:row>3</xdr:row>
      <xdr:rowOff>171450</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57149" y="66675"/>
          <a:ext cx="6181725" cy="6762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6D: LIHTC Calculation</a:t>
          </a: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Fill out this Form only if your project plans to be financed with Low-Income Housing Tax Credits.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114299</xdr:colOff>
      <xdr:row>5</xdr:row>
      <xdr:rowOff>95250</xdr:rowOff>
    </xdr:to>
    <xdr:sp macro="" textlink="">
      <xdr:nvSpPr>
        <xdr:cNvPr id="2" name="TextBox 1">
          <a:extLst>
            <a:ext uri="{FF2B5EF4-FFF2-40B4-BE49-F238E27FC236}">
              <a16:creationId xmlns:a16="http://schemas.microsoft.com/office/drawing/2014/main" id="{00000000-0008-0000-1200-000002000000}"/>
            </a:ext>
          </a:extLst>
        </xdr:cNvPr>
        <xdr:cNvSpPr txBox="1"/>
      </xdr:nvSpPr>
      <xdr:spPr>
        <a:xfrm>
          <a:off x="114300" y="190500"/>
          <a:ext cx="6172199" cy="8572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6E: </a:t>
          </a:r>
          <a:r>
            <a:rPr lang="en-US" sz="1400" b="1" baseline="0">
              <a:solidFill>
                <a:schemeClr val="dk1"/>
              </a:solidFill>
              <a:effectLst/>
              <a:latin typeface="+mn-lt"/>
              <a:ea typeface="+mn-ea"/>
              <a:cs typeface="+mn-cs"/>
            </a:rPr>
            <a:t>Fee Schedule</a:t>
          </a:r>
          <a:endParaRPr lang="en-US" sz="1400" b="1">
            <a:effectLst/>
          </a:endParaRP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Fill out this Form only if your project included amounts for </a:t>
          </a:r>
          <a:r>
            <a:rPr lang="en-US" sz="1100" b="0" i="1" u="none" strike="noStrike">
              <a:solidFill>
                <a:schemeClr val="dk1"/>
              </a:solidFill>
              <a:effectLst/>
              <a:latin typeface="+mn-lt"/>
              <a:ea typeface="+mn-ea"/>
              <a:cs typeface="+mn-cs"/>
            </a:rPr>
            <a:t>Permits, Fees &amp; Hookups</a:t>
          </a:r>
          <a:r>
            <a:rPr lang="en-US" sz="1100" b="0" i="0" u="none" strike="noStrike">
              <a:solidFill>
                <a:schemeClr val="dk1"/>
              </a:solidFill>
              <a:effectLst/>
              <a:latin typeface="+mn-lt"/>
              <a:ea typeface="+mn-ea"/>
              <a:cs typeface="+mn-cs"/>
            </a:rPr>
            <a:t> and/or</a:t>
          </a:r>
          <a:r>
            <a:rPr lang="en-US" sz="1100" b="0" i="0" u="none" strike="noStrike" baseline="0">
              <a:solidFill>
                <a:schemeClr val="dk1"/>
              </a:solidFill>
              <a:effectLst/>
              <a:latin typeface="+mn-lt"/>
              <a:ea typeface="+mn-ea"/>
              <a:cs typeface="+mn-cs"/>
            </a:rPr>
            <a:t> </a:t>
          </a:r>
          <a:r>
            <a:rPr lang="en-US" sz="1100" b="0" i="1" u="none" strike="noStrike">
              <a:solidFill>
                <a:schemeClr val="dk1"/>
              </a:solidFill>
              <a:effectLst/>
              <a:latin typeface="+mn-lt"/>
              <a:ea typeface="+mn-ea"/>
              <a:cs typeface="+mn-cs"/>
            </a:rPr>
            <a:t>Impact/Mitigation Fees</a:t>
          </a:r>
          <a:r>
            <a:rPr lang="en-US" sz="1100" b="0" i="0" u="none" strike="noStrike" baseline="0">
              <a:solidFill>
                <a:schemeClr val="dk1"/>
              </a:solidFill>
              <a:effectLst/>
              <a:latin typeface="+mn-lt"/>
              <a:ea typeface="+mn-ea"/>
              <a:cs typeface="+mn-cs"/>
            </a:rPr>
            <a:t> on Form 6A.</a:t>
          </a:r>
          <a:endParaRPr lang="en-US" sz="1100" b="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16</xdr:col>
      <xdr:colOff>104775</xdr:colOff>
      <xdr:row>6</xdr:row>
      <xdr:rowOff>120649</xdr:rowOff>
    </xdr:to>
    <xdr:sp macro="" textlink="">
      <xdr:nvSpPr>
        <xdr:cNvPr id="2" name="TextBox 1">
          <a:extLst>
            <a:ext uri="{FF2B5EF4-FFF2-40B4-BE49-F238E27FC236}">
              <a16:creationId xmlns:a16="http://schemas.microsoft.com/office/drawing/2014/main" id="{00000000-0008-0000-1300-000002000000}"/>
            </a:ext>
          </a:extLst>
        </xdr:cNvPr>
        <xdr:cNvSpPr txBox="1"/>
      </xdr:nvSpPr>
      <xdr:spPr>
        <a:xfrm>
          <a:off x="85725" y="57150"/>
          <a:ext cx="10906125" cy="12064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7: Financing Sources</a:t>
          </a: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Please list cash equity contributions as a source of funding where appropriate.</a:t>
          </a:r>
          <a:endParaRPr lang="en-US" sz="1100" b="0" i="0" u="none" strike="noStrike"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a:ln>
                <a:noFill/>
              </a:ln>
              <a:solidFill>
                <a:sysClr val="windowText" lastClr="000000"/>
              </a:solidFill>
              <a:latin typeface="+mn-lt"/>
              <a:ea typeface="+mn-ea"/>
              <a:cs typeface="+mn-cs"/>
            </a:rPr>
            <a:t>● Please complete all information applicable to your project. Include all financing term assumptions </a:t>
          </a:r>
          <a:r>
            <a:rPr lang="en-US" sz="1100" b="0" i="1">
              <a:ln>
                <a:noFill/>
              </a:ln>
              <a:solidFill>
                <a:sysClr val="windowText" lastClr="000000"/>
              </a:solidFill>
              <a:latin typeface="+mn-lt"/>
              <a:ea typeface="+mn-ea"/>
              <a:cs typeface="+mn-cs"/>
            </a:rPr>
            <a:t>even if they</a:t>
          </a:r>
          <a:r>
            <a:rPr lang="en-US" sz="1100" b="0" i="1" baseline="0">
              <a:ln>
                <a:noFill/>
              </a:ln>
              <a:solidFill>
                <a:sysClr val="windowText" lastClr="000000"/>
              </a:solidFill>
              <a:latin typeface="+mn-lt"/>
              <a:ea typeface="+mn-ea"/>
              <a:cs typeface="+mn-cs"/>
            </a:rPr>
            <a:t> are the funder's standard terms</a:t>
          </a:r>
          <a:r>
            <a:rPr lang="en-US" sz="1100" b="0" i="0" baseline="0">
              <a:ln>
                <a:noFill/>
              </a:ln>
              <a:solidFill>
                <a:sysClr val="windowText" lastClr="000000"/>
              </a:solidFill>
              <a:latin typeface="+mn-lt"/>
              <a:ea typeface="+mn-ea"/>
              <a:cs typeface="+mn-cs"/>
            </a:rPr>
            <a:t>.</a:t>
          </a:r>
          <a:endParaRPr lang="en-US" sz="1100" b="0"/>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Reminder: New Market Tax Credits may only be applied to Non-Residential.</a:t>
          </a:r>
          <a:endParaRPr lang="en-US" sz="1100">
            <a:effectLst/>
          </a:endParaRPr>
        </a:p>
        <a:p>
          <a:endParaRPr lang="en-US" sz="1100" b="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104774</xdr:colOff>
      <xdr:row>0</xdr:row>
      <xdr:rowOff>57149</xdr:rowOff>
    </xdr:from>
    <xdr:to>
      <xdr:col>18</xdr:col>
      <xdr:colOff>28575</xdr:colOff>
      <xdr:row>7</xdr:row>
      <xdr:rowOff>123825</xdr:rowOff>
    </xdr:to>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104774" y="57149"/>
          <a:ext cx="9791701" cy="140017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7B:</a:t>
          </a:r>
          <a:r>
            <a:rPr lang="en-US" sz="1400" b="1" baseline="0">
              <a:solidFill>
                <a:schemeClr val="dk1"/>
              </a:solidFill>
              <a:effectLst/>
              <a:latin typeface="+mn-lt"/>
              <a:ea typeface="+mn-ea"/>
              <a:cs typeface="+mn-cs"/>
            </a:rPr>
            <a:t> Estimate of Cash Flow During Development</a:t>
          </a:r>
          <a:endParaRPr lang="en-US" sz="1400" b="1">
            <a:effectLst/>
          </a:endParaRPr>
        </a:p>
        <a:p>
          <a:r>
            <a:rPr lang="en-US" sz="1100" b="1" i="0" u="none" strike="noStrike">
              <a:solidFill>
                <a:schemeClr val="dk1"/>
              </a:solidFill>
              <a:effectLst/>
              <a:latin typeface="+mn-lt"/>
              <a:ea typeface="+mn-ea"/>
              <a:cs typeface="+mn-cs"/>
            </a:rPr>
            <a:t>Instructions:</a:t>
          </a:r>
        </a:p>
        <a:p>
          <a:pPr marL="171450" indent="-171450">
            <a:buFont typeface="Wingdings" panose="05000000000000000000" pitchFamily="2" charset="2"/>
            <a:buChar char="§"/>
          </a:pPr>
          <a:r>
            <a:rPr lang="en-US" sz="1100" b="0" i="0" u="none" strike="noStrike" baseline="0">
              <a:solidFill>
                <a:schemeClr val="dk1"/>
              </a:solidFill>
              <a:effectLst/>
              <a:latin typeface="+mn-lt"/>
              <a:ea typeface="+mn-ea"/>
              <a:cs typeface="+mn-cs"/>
            </a:rPr>
            <a:t>Please include all predevelopment expenses to date and any expenses you expect to incur by the end of this year.</a:t>
          </a:r>
        </a:p>
        <a:p>
          <a:pPr marL="171450" indent="-171450">
            <a:buFont typeface="Wingdings" panose="05000000000000000000" pitchFamily="2" charset="2"/>
            <a:buChar char="§"/>
          </a:pPr>
          <a:r>
            <a:rPr lang="en-US" sz="1100" b="0" i="0" baseline="0">
              <a:solidFill>
                <a:schemeClr val="dk1"/>
              </a:solidFill>
              <a:effectLst/>
              <a:latin typeface="+mn-lt"/>
              <a:ea typeface="+mn-ea"/>
              <a:cs typeface="+mn-cs"/>
            </a:rPr>
            <a:t>Include both Residential and Non-residential Income and Expenses.</a:t>
          </a:r>
          <a:endParaRPr lang="en-US" sz="1100" b="0" i="0" u="none" strike="noStrike" baseline="0">
            <a:solidFill>
              <a:schemeClr val="dk1"/>
            </a:solidFill>
            <a:effectLst/>
            <a:latin typeface="+mn-lt"/>
            <a:ea typeface="+mn-ea"/>
            <a:cs typeface="+mn-cs"/>
          </a:endParaRPr>
        </a:p>
        <a:p>
          <a:pPr marL="171450" indent="-171450">
            <a:buFont typeface="Wingdings" panose="05000000000000000000" pitchFamily="2" charset="2"/>
            <a:buChar char="§"/>
          </a:pPr>
          <a:r>
            <a:rPr lang="en-US" sz="1100" b="0" i="0" u="none" strike="noStrike" baseline="0">
              <a:solidFill>
                <a:schemeClr val="dk1"/>
              </a:solidFill>
              <a:effectLst/>
              <a:latin typeface="+mn-lt"/>
              <a:ea typeface="+mn-ea"/>
              <a:cs typeface="+mn-cs"/>
            </a:rPr>
            <a:t>Please include any rental or other temporary income earned during the holding period if property holding costs will be charged to the capital budget.</a:t>
          </a:r>
        </a:p>
        <a:p>
          <a:pPr marL="171450" indent="-171450">
            <a:buFont typeface="Wingdings" panose="05000000000000000000" pitchFamily="2" charset="2"/>
            <a:buChar char="§"/>
          </a:pPr>
          <a:r>
            <a:rPr lang="en-US" sz="1100" b="0" i="0" u="none" strike="noStrike" baseline="0">
              <a:solidFill>
                <a:schemeClr val="dk1"/>
              </a:solidFill>
              <a:effectLst/>
              <a:latin typeface="+mn-lt"/>
              <a:ea typeface="+mn-ea"/>
              <a:cs typeface="+mn-cs"/>
            </a:rPr>
            <a:t>Funders will accept Estimate of Cash Flow During Development data in an alternative format, if approved </a:t>
          </a:r>
          <a:r>
            <a:rPr lang="en-US" sz="1100" b="1" i="0" u="none" strike="noStrike" baseline="0">
              <a:solidFill>
                <a:schemeClr val="dk1"/>
              </a:solidFill>
              <a:effectLst/>
              <a:latin typeface="+mn-lt"/>
              <a:ea typeface="+mn-ea"/>
              <a:cs typeface="+mn-cs"/>
            </a:rPr>
            <a:t>prior to application</a:t>
          </a:r>
          <a:r>
            <a:rPr lang="en-US" sz="1100" b="0" i="0" u="none" strike="noStrike" baseline="0">
              <a:solidFill>
                <a:schemeClr val="dk1"/>
              </a:solidFill>
              <a:effectLst/>
              <a:latin typeface="+mn-lt"/>
              <a:ea typeface="+mn-ea"/>
              <a:cs typeface="+mn-cs"/>
            </a:rPr>
            <a:t> by that funder. Documentation of such approval must be submitted as an Attachment to Tab 7.</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12700</xdr:colOff>
      <xdr:row>0</xdr:row>
      <xdr:rowOff>184149</xdr:rowOff>
    </xdr:from>
    <xdr:to>
      <xdr:col>16</xdr:col>
      <xdr:colOff>85725</xdr:colOff>
      <xdr:row>5</xdr:row>
      <xdr:rowOff>180974</xdr:rowOff>
    </xdr:to>
    <xdr:sp macro="" textlink="">
      <xdr:nvSpPr>
        <xdr:cNvPr id="2" name="TextBox 1">
          <a:extLst>
            <a:ext uri="{FF2B5EF4-FFF2-40B4-BE49-F238E27FC236}">
              <a16:creationId xmlns:a16="http://schemas.microsoft.com/office/drawing/2014/main" id="{00000000-0008-0000-1500-000002000000}"/>
            </a:ext>
          </a:extLst>
        </xdr:cNvPr>
        <xdr:cNvSpPr txBox="1"/>
      </xdr:nvSpPr>
      <xdr:spPr>
        <a:xfrm>
          <a:off x="133350" y="184149"/>
          <a:ext cx="10868025" cy="9175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8A:</a:t>
          </a:r>
          <a:r>
            <a:rPr lang="en-US" sz="1400" b="1" baseline="0">
              <a:solidFill>
                <a:schemeClr val="dk1"/>
              </a:solidFill>
              <a:effectLst/>
              <a:latin typeface="+mn-lt"/>
              <a:ea typeface="+mn-ea"/>
              <a:cs typeface="+mn-cs"/>
            </a:rPr>
            <a:t> Proposed Rents and AMIs Served</a:t>
          </a:r>
          <a:endParaRPr lang="en-US" sz="1400" b="1">
            <a:effectLst/>
          </a:endParaRPr>
        </a:p>
        <a:p>
          <a:r>
            <a:rPr lang="en-US" sz="1200" b="1" i="0" u="none" strike="noStrike">
              <a:solidFill>
                <a:schemeClr val="dk1"/>
              </a:solidFill>
              <a:effectLst/>
              <a:latin typeface="+mn-lt"/>
              <a:ea typeface="+mn-ea"/>
              <a:cs typeface="+mn-cs"/>
            </a:rPr>
            <a:t>Instructions:</a:t>
          </a:r>
        </a:p>
        <a:p>
          <a:pPr marL="171450" indent="-171450">
            <a:buFont typeface="Wingdings" panose="05000000000000000000" pitchFamily="2" charset="2"/>
            <a:buChar char="§"/>
          </a:pPr>
          <a:r>
            <a:rPr lang="en-US" sz="1200" b="0" i="0" u="none" strike="noStrike" baseline="0">
              <a:solidFill>
                <a:schemeClr val="dk1"/>
              </a:solidFill>
              <a:effectLst/>
              <a:latin typeface="+mn-lt"/>
              <a:ea typeface="+mn-ea"/>
              <a:cs typeface="+mn-cs"/>
            </a:rPr>
            <a:t>Insert additional rows if required. If you </a:t>
          </a:r>
          <a:r>
            <a:rPr lang="en-US" sz="1200" b="1" i="1" u="none" strike="noStrike" baseline="0">
              <a:solidFill>
                <a:schemeClr val="dk1"/>
              </a:solidFill>
              <a:effectLst/>
              <a:latin typeface="+mn-lt"/>
              <a:ea typeface="+mn-ea"/>
              <a:cs typeface="+mn-cs"/>
            </a:rPr>
            <a:t>do</a:t>
          </a:r>
          <a:r>
            <a:rPr lang="en-US" sz="1200" b="0" i="0" u="none" strike="noStrike" baseline="0">
              <a:solidFill>
                <a:schemeClr val="dk1"/>
              </a:solidFill>
              <a:effectLst/>
              <a:latin typeface="+mn-lt"/>
              <a:ea typeface="+mn-ea"/>
              <a:cs typeface="+mn-cs"/>
            </a:rPr>
            <a:t> add rows to this form, please be careful to copy the calculations in Columns J, L, M,N and O into the new rows exactly.</a:t>
          </a:r>
        </a:p>
        <a:p>
          <a:pPr marL="171450" indent="-171450">
            <a:buFont typeface="Wingdings" panose="05000000000000000000" pitchFamily="2" charset="2"/>
            <a:buChar char="§"/>
          </a:pPr>
          <a:r>
            <a:rPr lang="en-US" sz="1200" b="0" i="0" u="none" strike="noStrike" baseline="0">
              <a:solidFill>
                <a:schemeClr val="dk1"/>
              </a:solidFill>
              <a:effectLst/>
              <a:latin typeface="+mn-lt"/>
              <a:ea typeface="+mn-ea"/>
              <a:cs typeface="+mn-cs"/>
            </a:rPr>
            <a:t>Page 2 of this Form is provided as a rollup. No action is required regarding it.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0</xdr:row>
      <xdr:rowOff>95249</xdr:rowOff>
    </xdr:from>
    <xdr:to>
      <xdr:col>9</xdr:col>
      <xdr:colOff>95250</xdr:colOff>
      <xdr:row>6</xdr:row>
      <xdr:rowOff>0</xdr:rowOff>
    </xdr:to>
    <xdr:sp macro="" textlink="">
      <xdr:nvSpPr>
        <xdr:cNvPr id="2" name="TextBox 1">
          <a:extLst>
            <a:ext uri="{FF2B5EF4-FFF2-40B4-BE49-F238E27FC236}">
              <a16:creationId xmlns:a16="http://schemas.microsoft.com/office/drawing/2014/main" id="{00000000-0008-0000-1600-000002000000}"/>
            </a:ext>
          </a:extLst>
        </xdr:cNvPr>
        <xdr:cNvSpPr txBox="1"/>
      </xdr:nvSpPr>
      <xdr:spPr>
        <a:xfrm>
          <a:off x="123825" y="95249"/>
          <a:ext cx="8429625" cy="13620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8B:</a:t>
          </a:r>
          <a:r>
            <a:rPr lang="en-US" sz="1400" b="1" i="0" u="none" strike="noStrike" baseline="0">
              <a:solidFill>
                <a:schemeClr val="dk1"/>
              </a:solidFill>
              <a:effectLst/>
              <a:latin typeface="+mn-lt"/>
              <a:ea typeface="+mn-ea"/>
              <a:cs typeface="+mn-cs"/>
            </a:rPr>
            <a:t> Operating, Service, and Rent Subsidy Sources</a:t>
          </a:r>
          <a:endParaRPr lang="en-US" sz="1400" b="1" i="0" u="none" strike="noStrike">
            <a:solidFill>
              <a:schemeClr val="dk1"/>
            </a:solidFill>
            <a:effectLst/>
            <a:latin typeface="+mn-lt"/>
            <a:ea typeface="+mn-ea"/>
            <a:cs typeface="+mn-cs"/>
          </a:endParaRPr>
        </a:p>
        <a:p>
          <a:endParaRPr lang="en-US" sz="105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a:solidFill>
                <a:schemeClr val="dk1"/>
              </a:solidFill>
              <a:effectLst/>
              <a:latin typeface="+mn-lt"/>
              <a:ea typeface="+mn-ea"/>
              <a:cs typeface="+mn-cs"/>
            </a:rPr>
            <a:t>● </a:t>
          </a:r>
          <a:r>
            <a:rPr lang="en-US" sz="1050" b="0" i="0" u="none" strike="noStrike">
              <a:solidFill>
                <a:schemeClr val="dk1"/>
              </a:solidFill>
              <a:effectLst/>
              <a:latin typeface="+mn-lt"/>
              <a:ea typeface="+mn-ea"/>
              <a:cs typeface="+mn-cs"/>
            </a:rPr>
            <a:t>Please</a:t>
          </a:r>
          <a:r>
            <a:rPr lang="en-US" sz="1050" b="0" i="0" u="none" strike="noStrike" baseline="0">
              <a:solidFill>
                <a:schemeClr val="dk1"/>
              </a:solidFill>
              <a:effectLst/>
              <a:latin typeface="+mn-lt"/>
              <a:ea typeface="+mn-ea"/>
              <a:cs typeface="+mn-cs"/>
            </a:rPr>
            <a:t> be certain to enter the correct fund source in the correct table, as data from this form complete Forms 8C and 8D.</a:t>
          </a:r>
          <a:endParaRPr lang="en-US" sz="105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For Operating and/or Services Sources, please</a:t>
          </a:r>
          <a:r>
            <a:rPr lang="en-US" sz="1050" b="0" i="0" baseline="0">
              <a:solidFill>
                <a:schemeClr val="dk1"/>
              </a:solidFill>
              <a:effectLst/>
              <a:latin typeface="+mn-lt"/>
              <a:ea typeface="+mn-ea"/>
              <a:cs typeface="+mn-cs"/>
            </a:rPr>
            <a:t> include only formal funding sources on this Form. </a:t>
          </a:r>
          <a:r>
            <a:rPr lang="en-US" sz="1050" b="1" i="1" baseline="0">
              <a:solidFill>
                <a:schemeClr val="dk1"/>
              </a:solidFill>
              <a:effectLst/>
              <a:latin typeface="+mn-lt"/>
              <a:ea typeface="+mn-ea"/>
              <a:cs typeface="+mn-cs"/>
            </a:rPr>
            <a:t>Cash flow should not be listed in the Operating or Service Funding Sources tables below</a:t>
          </a:r>
          <a:r>
            <a:rPr lang="en-US" sz="1050" b="1" i="0" baseline="0">
              <a:solidFill>
                <a:schemeClr val="dk1"/>
              </a:solidFill>
              <a:effectLst/>
              <a:latin typeface="+mn-lt"/>
              <a:ea typeface="+mn-ea"/>
              <a:cs typeface="+mn-cs"/>
            </a:rPr>
            <a:t>.</a:t>
          </a:r>
          <a:endParaRPr lang="en-US" sz="1050" b="1">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28576</xdr:colOff>
      <xdr:row>0</xdr:row>
      <xdr:rowOff>57150</xdr:rowOff>
    </xdr:from>
    <xdr:to>
      <xdr:col>19</xdr:col>
      <xdr:colOff>1</xdr:colOff>
      <xdr:row>6</xdr:row>
      <xdr:rowOff>142875</xdr:rowOff>
    </xdr:to>
    <xdr:sp macro="" textlink="">
      <xdr:nvSpPr>
        <xdr:cNvPr id="2" name="TextBox 1">
          <a:extLst>
            <a:ext uri="{FF2B5EF4-FFF2-40B4-BE49-F238E27FC236}">
              <a16:creationId xmlns:a16="http://schemas.microsoft.com/office/drawing/2014/main" id="{00000000-0008-0000-1700-000002000000}"/>
            </a:ext>
          </a:extLst>
        </xdr:cNvPr>
        <xdr:cNvSpPr txBox="1"/>
      </xdr:nvSpPr>
      <xdr:spPr>
        <a:xfrm>
          <a:off x="142876" y="57150"/>
          <a:ext cx="11277600" cy="12287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8C: Personnel (Service and Operating) and Non-Personnel</a:t>
          </a:r>
          <a:r>
            <a:rPr lang="en-US" sz="1400" b="1" i="0" u="none" strike="noStrike" baseline="0">
              <a:solidFill>
                <a:schemeClr val="dk1"/>
              </a:solidFill>
              <a:effectLst/>
              <a:latin typeface="+mn-lt"/>
              <a:ea typeface="+mn-ea"/>
              <a:cs typeface="+mn-cs"/>
            </a:rPr>
            <a:t> Expenses</a:t>
          </a:r>
          <a:endParaRPr lang="en-US" sz="140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a:solidFill>
                <a:schemeClr val="dk1"/>
              </a:solidFill>
              <a:effectLst/>
              <a:latin typeface="+mn-lt"/>
              <a:ea typeface="+mn-ea"/>
              <a:cs typeface="+mn-cs"/>
            </a:rPr>
            <a:t>●</a:t>
          </a:r>
          <a:r>
            <a:rPr lang="en-US" sz="1050">
              <a:solidFill>
                <a:schemeClr val="dk1"/>
              </a:solidFill>
              <a:effectLst/>
              <a:latin typeface="+mn-lt"/>
              <a:ea typeface="+mn-ea"/>
              <a:cs typeface="+mn-cs"/>
            </a:rPr>
            <a:t>Enter the title of every paid staff person working on this project, including those paid by sub-contracted and partner agencies. Include administrative and</a:t>
          </a:r>
          <a:r>
            <a:rPr lang="en-US" sz="1050" baseline="0">
              <a:solidFill>
                <a:schemeClr val="dk1"/>
              </a:solidFill>
              <a:effectLst/>
              <a:latin typeface="+mn-lt"/>
              <a:ea typeface="+mn-ea"/>
              <a:cs typeface="+mn-cs"/>
            </a:rPr>
            <a:t> </a:t>
          </a:r>
          <a:r>
            <a:rPr lang="en-US" sz="1050">
              <a:solidFill>
                <a:schemeClr val="dk1"/>
              </a:solidFill>
              <a:effectLst/>
              <a:latin typeface="+mn-lt"/>
              <a:ea typeface="+mn-ea"/>
              <a:cs typeface="+mn-cs"/>
            </a:rPr>
            <a:t>supervisory positions. Titles must correspond to </a:t>
          </a:r>
          <a:br>
            <a:rPr lang="en-US" sz="1050">
              <a:solidFill>
                <a:schemeClr val="dk1"/>
              </a:solidFill>
              <a:effectLst/>
              <a:latin typeface="+mn-lt"/>
              <a:ea typeface="+mn-ea"/>
              <a:cs typeface="+mn-cs"/>
            </a:rPr>
          </a:br>
          <a:r>
            <a:rPr lang="en-US" sz="1050">
              <a:solidFill>
                <a:schemeClr val="dk1"/>
              </a:solidFill>
              <a:effectLst/>
              <a:latin typeface="+mn-lt"/>
              <a:ea typeface="+mn-ea"/>
              <a:cs typeface="+mn-cs"/>
            </a:rPr>
            <a:t>   job descriptions included with your application.</a:t>
          </a:r>
          <a:endParaRPr lang="en-US" sz="1050">
            <a:effectLst/>
          </a:endParaRPr>
        </a:p>
        <a:p>
          <a:r>
            <a:rPr lang="en-US" sz="1050" b="0" i="0">
              <a:solidFill>
                <a:schemeClr val="dk1"/>
              </a:solidFill>
              <a:effectLst/>
              <a:latin typeface="+mn-lt"/>
              <a:ea typeface="+mn-ea"/>
              <a:cs typeface="+mn-cs"/>
            </a:rPr>
            <a:t>● </a:t>
          </a:r>
          <a:r>
            <a:rPr lang="en-US" sz="1050" b="1">
              <a:solidFill>
                <a:schemeClr val="dk1"/>
              </a:solidFill>
              <a:effectLst/>
              <a:latin typeface="+mn-lt"/>
              <a:ea typeface="+mn-ea"/>
              <a:cs typeface="+mn-cs"/>
            </a:rPr>
            <a:t>If you propose to use project </a:t>
          </a:r>
          <a:r>
            <a:rPr lang="en-US" sz="1050" b="1" baseline="0">
              <a:solidFill>
                <a:schemeClr val="dk1"/>
              </a:solidFill>
              <a:effectLst/>
              <a:latin typeface="+mn-lt"/>
              <a:ea typeface="+mn-ea"/>
              <a:cs typeface="+mn-cs"/>
            </a:rPr>
            <a:t>Cash Flow </a:t>
          </a:r>
          <a:r>
            <a:rPr lang="en-US" sz="1050" b="1">
              <a:solidFill>
                <a:schemeClr val="dk1"/>
              </a:solidFill>
              <a:effectLst/>
              <a:latin typeface="+mn-lt"/>
              <a:ea typeface="+mn-ea"/>
              <a:cs typeface="+mn-cs"/>
            </a:rPr>
            <a:t>to subsidize operations and/or services, please indicate the amount of operating revenue used to cover service expenses in the Cash</a:t>
          </a:r>
          <a:r>
            <a:rPr lang="en-US" sz="1050" b="1" baseline="0">
              <a:solidFill>
                <a:schemeClr val="dk1"/>
              </a:solidFill>
              <a:effectLst/>
              <a:latin typeface="+mn-lt"/>
              <a:ea typeface="+mn-ea"/>
              <a:cs typeface="+mn-cs"/>
            </a:rPr>
            <a:t> </a:t>
          </a:r>
          <a:r>
            <a:rPr lang="en-US" sz="1050" b="1">
              <a:solidFill>
                <a:schemeClr val="dk1"/>
              </a:solidFill>
              <a:effectLst/>
              <a:latin typeface="+mn-lt"/>
              <a:ea typeface="+mn-ea"/>
              <a:cs typeface="+mn-cs"/>
            </a:rPr>
            <a:t>Flow column </a:t>
          </a:r>
          <a:br>
            <a:rPr lang="en-US" sz="1050" b="1">
              <a:solidFill>
                <a:schemeClr val="dk1"/>
              </a:solidFill>
              <a:effectLst/>
              <a:latin typeface="+mn-lt"/>
              <a:ea typeface="+mn-ea"/>
              <a:cs typeface="+mn-cs"/>
            </a:rPr>
          </a:br>
          <a:r>
            <a:rPr lang="en-US" sz="1050" b="1">
              <a:solidFill>
                <a:schemeClr val="dk1"/>
              </a:solidFill>
              <a:effectLst/>
              <a:latin typeface="+mn-lt"/>
              <a:ea typeface="+mn-ea"/>
              <a:cs typeface="+mn-cs"/>
            </a:rPr>
            <a:t>   (viz.,</a:t>
          </a:r>
          <a:r>
            <a:rPr lang="en-US" sz="1050" b="1" baseline="0">
              <a:solidFill>
                <a:schemeClr val="dk1"/>
              </a:solidFill>
              <a:effectLst/>
              <a:latin typeface="+mn-lt"/>
              <a:ea typeface="+mn-ea"/>
              <a:cs typeface="+mn-cs"/>
            </a:rPr>
            <a:t> column N) </a:t>
          </a:r>
          <a:r>
            <a:rPr lang="en-US" sz="1050" b="1">
              <a:solidFill>
                <a:schemeClr val="dk1"/>
              </a:solidFill>
              <a:effectLst/>
              <a:latin typeface="+mn-lt"/>
              <a:ea typeface="+mn-ea"/>
              <a:cs typeface="+mn-cs"/>
            </a:rPr>
            <a:t>as relevant.</a:t>
          </a:r>
          <a:endParaRPr lang="en-US" sz="1050" b="1" i="0" u="none" strike="noStrike">
            <a:solidFill>
              <a:schemeClr val="dk1"/>
            </a:solidFill>
            <a:effectLst/>
            <a:latin typeface="+mn-lt"/>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104775</xdr:colOff>
      <xdr:row>0</xdr:row>
      <xdr:rowOff>76199</xdr:rowOff>
    </xdr:from>
    <xdr:to>
      <xdr:col>23</xdr:col>
      <xdr:colOff>66675</xdr:colOff>
      <xdr:row>11</xdr:row>
      <xdr:rowOff>31750</xdr:rowOff>
    </xdr:to>
    <xdr:sp macro="" textlink="">
      <xdr:nvSpPr>
        <xdr:cNvPr id="2" name="TextBox 1">
          <a:extLst>
            <a:ext uri="{FF2B5EF4-FFF2-40B4-BE49-F238E27FC236}">
              <a16:creationId xmlns:a16="http://schemas.microsoft.com/office/drawing/2014/main" id="{00000000-0008-0000-1800-000002000000}"/>
            </a:ext>
          </a:extLst>
        </xdr:cNvPr>
        <xdr:cNvSpPr txBox="1"/>
      </xdr:nvSpPr>
      <xdr:spPr>
        <a:xfrm>
          <a:off x="104775" y="76199"/>
          <a:ext cx="16452850" cy="198120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8D: Operating</a:t>
          </a:r>
          <a:r>
            <a:rPr lang="en-US" sz="1400" b="1" i="0" u="none" strike="noStrike" baseline="0">
              <a:solidFill>
                <a:schemeClr val="dk1"/>
              </a:solidFill>
              <a:effectLst/>
              <a:latin typeface="+mn-lt"/>
              <a:ea typeface="+mn-ea"/>
              <a:cs typeface="+mn-cs"/>
            </a:rPr>
            <a:t> Pro Forma </a:t>
          </a:r>
          <a:endParaRPr lang="en-US" sz="1400" b="1" i="0" u="none" strike="noStrike" baseline="0">
            <a:solidFill>
              <a:srgbClr val="FF0000"/>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a:t>
          </a:r>
          <a:r>
            <a:rPr lang="en-US" sz="1050" b="0" i="0" u="none" strike="noStrike">
              <a:solidFill>
                <a:sysClr val="windowText" lastClr="000000"/>
              </a:solidFill>
              <a:effectLst/>
              <a:latin typeface="+mn-lt"/>
              <a:ea typeface="+mn-ea"/>
              <a:cs typeface="+mn-cs"/>
            </a:rPr>
            <a:t>Complete</a:t>
          </a:r>
          <a:r>
            <a:rPr lang="en-US" sz="1050" b="0" i="0" u="none" strike="noStrike" baseline="0">
              <a:solidFill>
                <a:sysClr val="windowText" lastClr="000000"/>
              </a:solidFill>
              <a:effectLst/>
              <a:latin typeface="+mn-lt"/>
              <a:ea typeface="+mn-ea"/>
              <a:cs typeface="+mn-cs"/>
            </a:rPr>
            <a:t> all 15 years of the Pro Forma.</a:t>
          </a:r>
        </a:p>
        <a:p>
          <a:pPr eaLnBrk="1" fontAlgn="auto" latinLnBrk="0" hangingPunct="1"/>
          <a:r>
            <a:rPr lang="en-US" sz="1050" b="0" i="0">
              <a:solidFill>
                <a:schemeClr val="dk1"/>
              </a:solidFill>
              <a:effectLst/>
              <a:latin typeface="+mn-lt"/>
              <a:ea typeface="+mn-ea"/>
              <a:cs typeface="+mn-cs"/>
            </a:rPr>
            <a:t>• U</a:t>
          </a:r>
          <a:r>
            <a:rPr lang="en-US" sz="1050">
              <a:solidFill>
                <a:schemeClr val="dk1"/>
              </a:solidFill>
              <a:effectLst/>
              <a:latin typeface="+mn-lt"/>
              <a:ea typeface="+mn-ea"/>
              <a:cs typeface="+mn-cs"/>
            </a:rPr>
            <a:t>tilize revenue inflation factors, cost escalators, and vacancy rates based on similar projects in your portfolio, guidance from revenue sources, or other data sources. </a:t>
          </a:r>
        </a:p>
        <a:p>
          <a:pPr eaLnBrk="1" fontAlgn="auto" latinLnBrk="0" hangingPunct="1"/>
          <a:r>
            <a:rPr lang="en-US" sz="1050" b="0" i="0">
              <a:solidFill>
                <a:schemeClr val="dk1"/>
              </a:solidFill>
              <a:effectLst/>
              <a:latin typeface="+mn-lt"/>
              <a:ea typeface="+mn-ea"/>
              <a:cs typeface="+mn-cs"/>
            </a:rPr>
            <a:t>• </a:t>
          </a:r>
          <a:r>
            <a:rPr lang="en-US" sz="1050" b="0" i="0" baseline="0">
              <a:solidFill>
                <a:schemeClr val="dk1"/>
              </a:solidFill>
              <a:effectLst/>
              <a:latin typeface="+mn-lt"/>
              <a:ea typeface="+mn-ea"/>
              <a:cs typeface="+mn-cs"/>
            </a:rPr>
            <a:t>Declare the percentage values for all cost and revenue escalators in the fields provided. </a:t>
          </a:r>
          <a:r>
            <a:rPr lang="en-US" sz="1050">
              <a:solidFill>
                <a:schemeClr val="dk1"/>
              </a:solidFill>
              <a:effectLst/>
              <a:latin typeface="+mn-lt"/>
              <a:ea typeface="+mn-ea"/>
              <a:cs typeface="+mn-cs"/>
            </a:rPr>
            <a:t>In the absence of an appropriate data or policy source</a:t>
          </a:r>
          <a:r>
            <a:rPr lang="en-US" sz="1050" b="0" i="0" baseline="0">
              <a:solidFill>
                <a:schemeClr val="dk1"/>
              </a:solidFill>
              <a:effectLst/>
              <a:latin typeface="+mn-lt"/>
              <a:ea typeface="+mn-ea"/>
              <a:cs typeface="+mn-cs"/>
            </a:rPr>
            <a:t>, </a:t>
          </a:r>
          <a:r>
            <a:rPr lang="en-US" sz="1050" b="0" i="0">
              <a:solidFill>
                <a:schemeClr val="dk1"/>
              </a:solidFill>
              <a:effectLst/>
              <a:latin typeface="+mn-lt"/>
              <a:ea typeface="+mn-ea"/>
              <a:cs typeface="+mn-cs"/>
            </a:rPr>
            <a:t>use the</a:t>
          </a:r>
          <a:r>
            <a:rPr lang="en-US" sz="1050" b="0" i="0" baseline="0">
              <a:solidFill>
                <a:schemeClr val="dk1"/>
              </a:solidFill>
              <a:effectLst/>
              <a:latin typeface="+mn-lt"/>
              <a:ea typeface="+mn-ea"/>
              <a:cs typeface="+mn-cs"/>
            </a:rPr>
            <a:t> provided default values.</a:t>
          </a:r>
          <a:endParaRPr lang="en-US" sz="1050">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a:t>
          </a:r>
          <a:r>
            <a:rPr lang="en-US" sz="1050" b="0" i="0" baseline="0">
              <a:solidFill>
                <a:schemeClr val="dk1"/>
              </a:solidFill>
              <a:effectLst/>
              <a:latin typeface="+mn-lt"/>
              <a:ea typeface="+mn-ea"/>
              <a:cs typeface="+mn-cs"/>
            </a:rPr>
            <a:t>All unshaded cells on this form will run calculations automatically, but may be overwritten. </a:t>
          </a:r>
          <a:endParaRPr lang="en-US" sz="105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050" b="0" i="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050" b="1" i="0" u="none" strike="noStrike">
              <a:solidFill>
                <a:schemeClr val="dk1"/>
              </a:solidFill>
              <a:effectLst/>
              <a:latin typeface="+mn-lt"/>
              <a:ea typeface="+mn-ea"/>
              <a:cs typeface="+mn-cs"/>
            </a:rPr>
            <a:t>Definitions:</a:t>
          </a:r>
        </a:p>
        <a:p>
          <a:r>
            <a:rPr lang="en-US" sz="1050" b="1" i="1">
              <a:solidFill>
                <a:schemeClr val="dk1"/>
              </a:solidFill>
              <a:effectLst/>
              <a:latin typeface="+mn-lt"/>
              <a:ea typeface="+mn-ea"/>
              <a:cs typeface="+mn-cs"/>
            </a:rPr>
            <a:t>Hard debt payments</a:t>
          </a:r>
          <a:r>
            <a:rPr lang="en-US" sz="1050">
              <a:solidFill>
                <a:schemeClr val="dk1"/>
              </a:solidFill>
              <a:effectLst/>
              <a:latin typeface="+mn-lt"/>
              <a:ea typeface="+mn-ea"/>
              <a:cs typeface="+mn-cs"/>
            </a:rPr>
            <a:t>: required payments of principal and/or interest. If payments are not made, this is a considered a loan default. </a:t>
          </a:r>
          <a:r>
            <a:rPr lang="en-US" sz="1050" i="1">
              <a:solidFill>
                <a:schemeClr val="dk1"/>
              </a:solidFill>
              <a:effectLst/>
              <a:latin typeface="+mn-lt"/>
              <a:ea typeface="+mn-ea"/>
              <a:cs typeface="+mn-cs"/>
            </a:rPr>
            <a:t>Payments to an affiliated organization are never considered "Hard Debt" regardless of whether they are required. </a:t>
          </a:r>
          <a:br>
            <a:rPr lang="en-US" sz="1050" i="1">
              <a:solidFill>
                <a:schemeClr val="dk1"/>
              </a:solidFill>
              <a:effectLst/>
              <a:latin typeface="+mn-lt"/>
              <a:ea typeface="+mn-ea"/>
              <a:cs typeface="+mn-cs"/>
            </a:rPr>
          </a:br>
          <a:endParaRPr lang="en-US" sz="1050" i="1">
            <a:solidFill>
              <a:schemeClr val="dk1"/>
            </a:solidFill>
            <a:effectLst/>
            <a:latin typeface="+mn-lt"/>
            <a:ea typeface="+mn-ea"/>
            <a:cs typeface="+mn-cs"/>
          </a:endParaRPr>
        </a:p>
        <a:p>
          <a:r>
            <a:rPr lang="en-US" sz="1050" b="1" i="1">
              <a:solidFill>
                <a:schemeClr val="dk1"/>
              </a:solidFill>
              <a:effectLst/>
              <a:latin typeface="+mn-lt"/>
              <a:ea typeface="+mn-ea"/>
              <a:cs typeface="+mn-cs"/>
            </a:rPr>
            <a:t>Soft debt payments</a:t>
          </a:r>
          <a:r>
            <a:rPr lang="en-US" sz="1050">
              <a:solidFill>
                <a:schemeClr val="dk1"/>
              </a:solidFill>
              <a:effectLst/>
              <a:latin typeface="+mn-lt"/>
              <a:ea typeface="+mn-ea"/>
              <a:cs typeface="+mn-cs"/>
            </a:rPr>
            <a:t>: optional payments principal and accrued interest if there is cash flow available after all project expenses including hard debt payments have been paid. If payment is not made, this is not considered a default.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104775</xdr:colOff>
      <xdr:row>0</xdr:row>
      <xdr:rowOff>95250</xdr:rowOff>
    </xdr:from>
    <xdr:to>
      <xdr:col>5</xdr:col>
      <xdr:colOff>95250</xdr:colOff>
      <xdr:row>5</xdr:row>
      <xdr:rowOff>180975</xdr:rowOff>
    </xdr:to>
    <xdr:sp macro="" textlink="">
      <xdr:nvSpPr>
        <xdr:cNvPr id="2" name="TextBox 1">
          <a:extLst>
            <a:ext uri="{FF2B5EF4-FFF2-40B4-BE49-F238E27FC236}">
              <a16:creationId xmlns:a16="http://schemas.microsoft.com/office/drawing/2014/main" id="{00000000-0008-0000-1900-000002000000}"/>
            </a:ext>
          </a:extLst>
        </xdr:cNvPr>
        <xdr:cNvSpPr txBox="1"/>
      </xdr:nvSpPr>
      <xdr:spPr>
        <a:xfrm>
          <a:off x="104775" y="95250"/>
          <a:ext cx="6791325" cy="8477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8E: Operating Pro Forma Details</a:t>
          </a:r>
        </a:p>
        <a:p>
          <a:r>
            <a:rPr lang="en-US" sz="1050" b="1" i="0" u="none" strike="noStrike">
              <a:solidFill>
                <a:schemeClr val="dk1"/>
              </a:solidFill>
              <a:effectLst/>
              <a:latin typeface="+mn-lt"/>
              <a:ea typeface="+mn-ea"/>
              <a:cs typeface="+mn-cs"/>
            </a:rPr>
            <a:t>Instructions:</a:t>
          </a:r>
        </a:p>
        <a:p>
          <a:r>
            <a:rPr lang="en-US" sz="1050" b="0" i="0">
              <a:solidFill>
                <a:schemeClr val="dk1"/>
              </a:solidFill>
              <a:effectLst/>
              <a:latin typeface="+mn-lt"/>
              <a:ea typeface="+mn-ea"/>
              <a:cs typeface="+mn-cs"/>
            </a:rPr>
            <a:t>For</a:t>
          </a:r>
          <a:r>
            <a:rPr lang="en-US" sz="1050" b="0" i="0" baseline="0">
              <a:solidFill>
                <a:schemeClr val="dk1"/>
              </a:solidFill>
              <a:effectLst/>
              <a:latin typeface="+mn-lt"/>
              <a:ea typeface="+mn-ea"/>
              <a:cs typeface="+mn-cs"/>
            </a:rPr>
            <a:t> each item be as specific as possible. </a:t>
          </a:r>
        </a:p>
        <a:p>
          <a:r>
            <a:rPr lang="en-US" sz="1050" b="0" i="0" baseline="0">
              <a:solidFill>
                <a:schemeClr val="dk1"/>
              </a:solidFill>
              <a:effectLst/>
              <a:latin typeface="+mn-lt"/>
              <a:ea typeface="+mn-ea"/>
              <a:cs typeface="+mn-cs"/>
            </a:rPr>
            <a:t> </a:t>
          </a:r>
          <a:r>
            <a:rPr lang="en-US" sz="1050" b="0" i="0">
              <a:solidFill>
                <a:schemeClr val="dk1"/>
              </a:solidFill>
              <a:effectLst/>
              <a:latin typeface="+mn-lt"/>
              <a:ea typeface="+mn-ea"/>
              <a:cs typeface="+mn-cs"/>
            </a:rPr>
            <a:t>● </a:t>
          </a:r>
          <a:r>
            <a:rPr lang="en-US" sz="1050" b="0" i="0" baseline="0">
              <a:solidFill>
                <a:schemeClr val="dk1"/>
              </a:solidFill>
              <a:effectLst/>
              <a:latin typeface="+mn-lt"/>
              <a:ea typeface="+mn-ea"/>
              <a:cs typeface="+mn-cs"/>
            </a:rPr>
            <a:t>"Current Operations" should </a:t>
          </a:r>
          <a:r>
            <a:rPr lang="en-US" sz="1050" b="0" i="1" baseline="0">
              <a:solidFill>
                <a:schemeClr val="dk1"/>
              </a:solidFill>
              <a:effectLst/>
              <a:latin typeface="+mn-lt"/>
              <a:ea typeface="+mn-ea"/>
              <a:cs typeface="+mn-cs"/>
            </a:rPr>
            <a:t>only</a:t>
          </a:r>
          <a:r>
            <a:rPr lang="en-US" sz="1050" b="0" i="0" baseline="0">
              <a:solidFill>
                <a:schemeClr val="dk1"/>
              </a:solidFill>
              <a:effectLst/>
              <a:latin typeface="+mn-lt"/>
              <a:ea typeface="+mn-ea"/>
              <a:cs typeface="+mn-cs"/>
            </a:rPr>
            <a:t> be used for rehabilitation projects with existing tenants.</a:t>
          </a:r>
          <a:endParaRPr lang="en-US" sz="1050" b="1" i="0" u="none" strike="noStrike">
            <a:solidFill>
              <a:schemeClr val="dk1"/>
            </a:solidFill>
            <a:effectLst/>
            <a:latin typeface="+mn-lt"/>
            <a:ea typeface="+mn-ea"/>
            <a:cs typeface="+mn-cs"/>
          </a:endParaRPr>
        </a:p>
        <a:p>
          <a:r>
            <a:rPr lang="en-US" sz="1050" b="0" i="0">
              <a:solidFill>
                <a:schemeClr val="dk1"/>
              </a:solidFill>
              <a:effectLst/>
              <a:latin typeface="+mn-lt"/>
              <a:ea typeface="+mn-ea"/>
              <a:cs typeface="+mn-cs"/>
            </a:rPr>
            <a:t> ●  </a:t>
          </a:r>
          <a:r>
            <a:rPr lang="en-US" sz="1050" b="0" i="0">
              <a:solidFill>
                <a:srgbClr val="FF0000"/>
              </a:solidFill>
              <a:effectLst/>
              <a:latin typeface="+mn-lt"/>
              <a:ea typeface="+mn-ea"/>
              <a:cs typeface="+mn-cs"/>
            </a:rPr>
            <a:t>If</a:t>
          </a:r>
          <a:r>
            <a:rPr lang="en-US" sz="1050" b="0" i="0" baseline="0">
              <a:solidFill>
                <a:srgbClr val="FF0000"/>
              </a:solidFill>
              <a:effectLst/>
              <a:latin typeface="+mn-lt"/>
              <a:ea typeface="+mn-ea"/>
              <a:cs typeface="+mn-cs"/>
            </a:rPr>
            <a:t> c</a:t>
          </a:r>
          <a:r>
            <a:rPr lang="en-US" sz="1050" b="0" i="0">
              <a:solidFill>
                <a:srgbClr val="FF0000"/>
              </a:solidFill>
              <a:effectLst/>
              <a:latin typeface="+mn-lt"/>
              <a:ea typeface="+mn-ea"/>
              <a:cs typeface="+mn-cs"/>
            </a:rPr>
            <a:t>ost</a:t>
          </a:r>
          <a:r>
            <a:rPr lang="en-US" sz="1050" b="0" i="0" baseline="0">
              <a:solidFill>
                <a:srgbClr val="FF0000"/>
              </a:solidFill>
              <a:effectLst/>
              <a:latin typeface="+mn-lt"/>
              <a:ea typeface="+mn-ea"/>
              <a:cs typeface="+mn-cs"/>
            </a:rPr>
            <a:t> estimates are based on other projects in the owner/sponsor's porftolio, identify the specific projects.</a:t>
          </a:r>
          <a:endParaRPr lang="en-US" sz="1050" b="1" i="0" u="none" strike="noStrike">
            <a:solidFill>
              <a:srgbClr val="FF0000"/>
            </a:solidFill>
            <a:effectLst/>
            <a:latin typeface="+mn-lt"/>
            <a:ea typeface="+mn-ea"/>
            <a:cs typeface="+mn-cs"/>
          </a:endParaRPr>
        </a:p>
        <a:p>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a:p>
          <a:endParaRPr lang="en-US" sz="1100" b="0" i="0" u="none" strike="noStrike">
            <a:solidFill>
              <a:schemeClr val="dk1"/>
            </a:solidFill>
            <a:effectLst/>
            <a:latin typeface="+mn-lt"/>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85725</xdr:colOff>
      <xdr:row>0</xdr:row>
      <xdr:rowOff>57150</xdr:rowOff>
    </xdr:from>
    <xdr:to>
      <xdr:col>24</xdr:col>
      <xdr:colOff>85725</xdr:colOff>
      <xdr:row>5</xdr:row>
      <xdr:rowOff>142875</xdr:rowOff>
    </xdr:to>
    <xdr:sp macro="" textlink="">
      <xdr:nvSpPr>
        <xdr:cNvPr id="2" name="TextBox 1">
          <a:extLst>
            <a:ext uri="{FF2B5EF4-FFF2-40B4-BE49-F238E27FC236}">
              <a16:creationId xmlns:a16="http://schemas.microsoft.com/office/drawing/2014/main" id="{00000000-0008-0000-1B00-000002000000}"/>
            </a:ext>
          </a:extLst>
        </xdr:cNvPr>
        <xdr:cNvSpPr txBox="1"/>
      </xdr:nvSpPr>
      <xdr:spPr>
        <a:xfrm>
          <a:off x="85725" y="57150"/>
          <a:ext cx="7943850" cy="10382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9B: Identity of Interest Matrix</a:t>
          </a:r>
        </a:p>
        <a:p>
          <a:r>
            <a:rPr lang="en-US" sz="1050" b="1" i="0" u="none" strike="noStrike">
              <a:solidFill>
                <a:schemeClr val="dk1"/>
              </a:solidFill>
              <a:effectLst/>
              <a:latin typeface="+mn-lt"/>
              <a:ea typeface="+mn-ea"/>
              <a:cs typeface="+mn-cs"/>
            </a:rPr>
            <a:t>Instructions:</a:t>
          </a:r>
        </a:p>
        <a:p>
          <a:r>
            <a:rPr lang="en-US" sz="1050" b="0" i="0">
              <a:solidFill>
                <a:schemeClr val="dk1"/>
              </a:solidFill>
              <a:effectLst/>
              <a:latin typeface="+mn-lt"/>
              <a:ea typeface="+mn-ea"/>
              <a:cs typeface="+mn-cs"/>
            </a:rPr>
            <a:t>● </a:t>
          </a:r>
          <a:r>
            <a:rPr lang="en-US" sz="1050" b="0" i="0" u="none" strike="noStrike">
              <a:solidFill>
                <a:schemeClr val="dk1"/>
              </a:solidFill>
              <a:effectLst/>
              <a:latin typeface="+mn-lt"/>
              <a:ea typeface="+mn-ea"/>
              <a:cs typeface="+mn-cs"/>
            </a:rPr>
            <a:t>If any individual or entity for the Project is Controlled By, In Control Of, Affiliated With, a Related Party to, or has an Identity of Interest</a:t>
          </a:r>
        </a:p>
        <a:p>
          <a:r>
            <a:rPr lang="en-US" sz="1050" b="0" i="0" u="none" strike="noStrike">
              <a:solidFill>
                <a:schemeClr val="dk1"/>
              </a:solidFill>
              <a:effectLst/>
              <a:latin typeface="+mn-lt"/>
              <a:ea typeface="+mn-ea"/>
              <a:cs typeface="+mn-cs"/>
            </a:rPr>
            <a:t>    with any of the other individuals or entities for the Project, mark each applicable box. If a box is marked for any of the individuals or </a:t>
          </a:r>
        </a:p>
        <a:p>
          <a:r>
            <a:rPr lang="en-US" sz="1050" b="0" i="0" u="none" strike="noStrike">
              <a:solidFill>
                <a:schemeClr val="dk1"/>
              </a:solidFill>
              <a:effectLst/>
              <a:latin typeface="+mn-lt"/>
              <a:ea typeface="+mn-ea"/>
              <a:cs typeface="+mn-cs"/>
            </a:rPr>
            <a:t>    entities for the Project, include a detailed description of the relationships between the parties.</a:t>
          </a:r>
        </a:p>
      </xdr:txBody>
    </xdr:sp>
    <xdr:clientData/>
  </xdr:twoCellAnchor>
  <xdr:twoCellAnchor>
    <xdr:from>
      <xdr:col>22</xdr:col>
      <xdr:colOff>28575</xdr:colOff>
      <xdr:row>32</xdr:row>
      <xdr:rowOff>28572</xdr:rowOff>
    </xdr:from>
    <xdr:to>
      <xdr:col>23</xdr:col>
      <xdr:colOff>161925</xdr:colOff>
      <xdr:row>33</xdr:row>
      <xdr:rowOff>152399</xdr:rowOff>
    </xdr:to>
    <xdr:sp macro="" textlink="">
      <xdr:nvSpPr>
        <xdr:cNvPr id="3" name="Bent Arrow 2">
          <a:extLst>
            <a:ext uri="{FF2B5EF4-FFF2-40B4-BE49-F238E27FC236}">
              <a16:creationId xmlns:a16="http://schemas.microsoft.com/office/drawing/2014/main" id="{00000000-0008-0000-1B00-000003000000}"/>
            </a:ext>
          </a:extLst>
        </xdr:cNvPr>
        <xdr:cNvSpPr/>
      </xdr:nvSpPr>
      <xdr:spPr>
        <a:xfrm flipH="1" flipV="1">
          <a:off x="7496175" y="7372347"/>
          <a:ext cx="371475" cy="314327"/>
        </a:xfrm>
        <a:prstGeom prst="bentArrow">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114299</xdr:colOff>
      <xdr:row>0</xdr:row>
      <xdr:rowOff>104775</xdr:rowOff>
    </xdr:from>
    <xdr:to>
      <xdr:col>9</xdr:col>
      <xdr:colOff>0</xdr:colOff>
      <xdr:row>5</xdr:row>
      <xdr:rowOff>104775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4299" y="104775"/>
          <a:ext cx="8353426" cy="95250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Validations</a:t>
          </a:r>
          <a:r>
            <a:rPr lang="en-US" sz="1400" b="1" baseline="0">
              <a:solidFill>
                <a:schemeClr val="dk1"/>
              </a:solidFill>
              <a:effectLst/>
              <a:latin typeface="+mn-lt"/>
              <a:ea typeface="+mn-ea"/>
              <a:cs typeface="+mn-cs"/>
            </a:rPr>
            <a:t> Checklist</a:t>
          </a:r>
          <a:endParaRPr lang="en-US" sz="1400">
            <a:effectLst/>
          </a:endParaRPr>
        </a:p>
        <a:p>
          <a:endParaRPr lang="en-US" sz="1100" b="0" baseline="0">
            <a:solidFill>
              <a:schemeClr val="dk1"/>
            </a:solidFill>
            <a:effectLst/>
            <a:latin typeface="+mn-lt"/>
            <a:ea typeface="+mn-ea"/>
            <a:cs typeface="+mn-cs"/>
          </a:endParaRPr>
        </a:p>
        <a:p>
          <a:r>
            <a:rPr lang="en-US" sz="1100" b="0" baseline="0">
              <a:solidFill>
                <a:schemeClr val="dk1"/>
              </a:solidFill>
              <a:effectLst/>
              <a:latin typeface="+mn-lt"/>
              <a:ea typeface="+mn-ea"/>
              <a:cs typeface="+mn-cs"/>
            </a:rPr>
            <a:t>This page is intended as a check that particular elements of the application have been completed or responses have been provided. If any of the elements displays as "Concern," please provide a reasoning for why, in your opinion, this element is not a concern.</a:t>
          </a:r>
          <a:endParaRPr lang="en-US">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76199</xdr:colOff>
      <xdr:row>0</xdr:row>
      <xdr:rowOff>66676</xdr:rowOff>
    </xdr:from>
    <xdr:to>
      <xdr:col>12</xdr:col>
      <xdr:colOff>104774</xdr:colOff>
      <xdr:row>10</xdr:row>
      <xdr:rowOff>28576</xdr:rowOff>
    </xdr:to>
    <xdr:sp macro="" textlink="">
      <xdr:nvSpPr>
        <xdr:cNvPr id="2" name="TextBox 1">
          <a:extLst>
            <a:ext uri="{FF2B5EF4-FFF2-40B4-BE49-F238E27FC236}">
              <a16:creationId xmlns:a16="http://schemas.microsoft.com/office/drawing/2014/main" id="{00000000-0008-0000-1C00-000002000000}"/>
            </a:ext>
          </a:extLst>
        </xdr:cNvPr>
        <xdr:cNvSpPr txBox="1"/>
      </xdr:nvSpPr>
      <xdr:spPr>
        <a:xfrm>
          <a:off x="76199" y="66676"/>
          <a:ext cx="9372600" cy="18669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9C:</a:t>
          </a:r>
          <a:r>
            <a:rPr lang="en-US" sz="1400" b="1" i="0" u="none" strike="noStrike" baseline="0">
              <a:solidFill>
                <a:schemeClr val="dk1"/>
              </a:solidFill>
              <a:effectLst/>
              <a:latin typeface="+mn-lt"/>
              <a:ea typeface="+mn-ea"/>
              <a:cs typeface="+mn-cs"/>
            </a:rPr>
            <a:t> Project Sponsor Experience</a:t>
          </a:r>
        </a:p>
        <a:p>
          <a:endParaRPr lang="en-US" sz="105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u="sng" strike="noStrike">
              <a:solidFill>
                <a:schemeClr val="dk1"/>
              </a:solidFill>
              <a:effectLst/>
              <a:latin typeface="+mn-lt"/>
              <a:ea typeface="+mn-ea"/>
              <a:cs typeface="+mn-cs"/>
            </a:rPr>
            <a:t>For Sponsor History:</a:t>
          </a: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List </a:t>
          </a:r>
          <a:r>
            <a:rPr lang="en-US" sz="1050" b="1" i="0">
              <a:solidFill>
                <a:schemeClr val="dk1"/>
              </a:solidFill>
              <a:effectLst/>
              <a:latin typeface="+mn-lt"/>
              <a:ea typeface="+mn-ea"/>
              <a:cs typeface="+mn-cs"/>
            </a:rPr>
            <a:t>ONLY</a:t>
          </a:r>
          <a:r>
            <a:rPr lang="en-US" sz="1050" b="0" i="0">
              <a:solidFill>
                <a:schemeClr val="dk1"/>
              </a:solidFill>
              <a:effectLst/>
              <a:latin typeface="+mn-lt"/>
              <a:ea typeface="+mn-ea"/>
              <a:cs typeface="+mn-cs"/>
            </a:rPr>
            <a:t> projects completed in the last 5 years.</a:t>
          </a: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a:t>
          </a:r>
          <a:r>
            <a:rPr lang="en-US" sz="1050" b="1" i="0">
              <a:solidFill>
                <a:schemeClr val="dk1"/>
              </a:solidFill>
              <a:effectLst/>
              <a:latin typeface="+mn-lt"/>
              <a:ea typeface="+mn-ea"/>
              <a:cs typeface="+mn-cs"/>
            </a:rPr>
            <a:t>If</a:t>
          </a:r>
          <a:r>
            <a:rPr lang="en-US" sz="1050" b="1" i="0" baseline="0">
              <a:solidFill>
                <a:schemeClr val="dk1"/>
              </a:solidFill>
              <a:effectLst/>
              <a:latin typeface="+mn-lt"/>
              <a:ea typeface="+mn-ea"/>
              <a:cs typeface="+mn-cs"/>
            </a:rPr>
            <a:t> the Sponsor Organization is submitting more than one project this round</a:t>
          </a:r>
          <a:r>
            <a:rPr lang="en-US" sz="1050" b="0" i="0" baseline="0">
              <a:solidFill>
                <a:schemeClr val="dk1"/>
              </a:solidFill>
              <a:effectLst/>
              <a:latin typeface="+mn-lt"/>
              <a:ea typeface="+mn-ea"/>
              <a:cs typeface="+mn-cs"/>
            </a:rPr>
            <a:t>, you need only fill this Form out once. For each additional application, you need only refer </a:t>
          </a:r>
          <a:br>
            <a:rPr lang="en-US" sz="1050" b="0" i="0" baseline="0">
              <a:solidFill>
                <a:schemeClr val="dk1"/>
              </a:solidFill>
              <a:effectLst/>
              <a:latin typeface="+mn-lt"/>
              <a:ea typeface="+mn-ea"/>
              <a:cs typeface="+mn-cs"/>
            </a:rPr>
          </a:br>
          <a:r>
            <a:rPr lang="en-US" sz="1050" b="0" i="0" baseline="0">
              <a:solidFill>
                <a:schemeClr val="dk1"/>
              </a:solidFill>
              <a:effectLst/>
              <a:latin typeface="+mn-lt"/>
              <a:ea typeface="+mn-ea"/>
              <a:cs typeface="+mn-cs"/>
            </a:rPr>
            <a:t>   to the application where the information is provided (e.g. "See Project Name").</a:t>
          </a:r>
          <a:endParaRPr lang="en-US" sz="1050">
            <a:effectLst/>
          </a:endParaRPr>
        </a:p>
        <a:p>
          <a:endParaRPr lang="en-US" sz="1050" b="0" i="0" u="sng" strike="noStrike">
            <a:solidFill>
              <a:schemeClr val="dk1"/>
            </a:solidFill>
            <a:effectLst/>
            <a:latin typeface="+mn-lt"/>
            <a:ea typeface="+mn-ea"/>
            <a:cs typeface="+mn-cs"/>
          </a:endParaRPr>
        </a:p>
        <a:p>
          <a:r>
            <a:rPr lang="en-US" sz="1050" b="0" i="0" u="sng" strike="noStrike">
              <a:solidFill>
                <a:schemeClr val="dk1"/>
              </a:solidFill>
              <a:effectLst/>
              <a:latin typeface="+mn-lt"/>
              <a:ea typeface="+mn-ea"/>
              <a:cs typeface="+mn-cs"/>
            </a:rPr>
            <a:t>For Sponsor Pipeline:</a:t>
          </a:r>
        </a:p>
        <a:p>
          <a:r>
            <a:rPr lang="en-US" sz="1050" b="0" i="0">
              <a:solidFill>
                <a:schemeClr val="dk1"/>
              </a:solidFill>
              <a:effectLst/>
              <a:latin typeface="+mn-lt"/>
              <a:ea typeface="+mn-ea"/>
              <a:cs typeface="+mn-cs"/>
            </a:rPr>
            <a:t>• List projects for which you plan to seek funding in the next 12 months or have received at least one funding commitment.</a:t>
          </a:r>
          <a:endParaRPr lang="en-US" sz="1050">
            <a:effectLst/>
          </a:endParaRPr>
        </a:p>
        <a:p>
          <a:endParaRPr lang="en-US" sz="1400" b="1" i="0" u="none" strike="noStrike">
            <a:solidFill>
              <a:schemeClr val="dk1"/>
            </a:solidFill>
            <a:effectLst/>
            <a:latin typeface="+mn-lt"/>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28575</xdr:colOff>
      <xdr:row>0</xdr:row>
      <xdr:rowOff>66675</xdr:rowOff>
    </xdr:from>
    <xdr:to>
      <xdr:col>11</xdr:col>
      <xdr:colOff>85725</xdr:colOff>
      <xdr:row>11</xdr:row>
      <xdr:rowOff>146050</xdr:rowOff>
    </xdr:to>
    <xdr:sp macro="" textlink="">
      <xdr:nvSpPr>
        <xdr:cNvPr id="2" name="TextBox 1">
          <a:extLst>
            <a:ext uri="{FF2B5EF4-FFF2-40B4-BE49-F238E27FC236}">
              <a16:creationId xmlns:a16="http://schemas.microsoft.com/office/drawing/2014/main" id="{00000000-0008-0000-1D00-000002000000}"/>
            </a:ext>
          </a:extLst>
        </xdr:cNvPr>
        <xdr:cNvSpPr txBox="1"/>
      </xdr:nvSpPr>
      <xdr:spPr>
        <a:xfrm>
          <a:off x="149225" y="66675"/>
          <a:ext cx="9969500" cy="22891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9D: Development Consultant Experience</a:t>
          </a:r>
        </a:p>
        <a:p>
          <a:endParaRPr lang="en-US" sz="105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u="sng" strike="noStrike">
              <a:solidFill>
                <a:schemeClr val="dk1"/>
              </a:solidFill>
              <a:effectLst/>
              <a:latin typeface="+mn-lt"/>
              <a:ea typeface="+mn-ea"/>
              <a:cs typeface="+mn-cs"/>
            </a:rPr>
            <a:t>For Developer Consultant History</a:t>
          </a:r>
        </a:p>
        <a:p>
          <a:r>
            <a:rPr lang="en-US" sz="1050" b="0" i="0" u="none" strike="noStrike">
              <a:solidFill>
                <a:schemeClr val="dk1"/>
              </a:solidFill>
              <a:effectLst/>
              <a:latin typeface="+mn-lt"/>
              <a:ea typeface="+mn-ea"/>
              <a:cs typeface="+mn-cs"/>
            </a:rPr>
            <a:t>• Indicate for each project what type it was by entering SF (Single-Family) or MF (Multifamily) and R (Rehab) or NC (New Construction) in the</a:t>
          </a:r>
          <a:r>
            <a:rPr lang="en-US" sz="1050" b="0" i="0" u="none" strike="noStrike" baseline="0">
              <a:solidFill>
                <a:schemeClr val="dk1"/>
              </a:solidFill>
              <a:effectLst/>
              <a:latin typeface="+mn-lt"/>
              <a:ea typeface="+mn-ea"/>
              <a:cs typeface="+mn-cs"/>
            </a:rPr>
            <a:t> </a:t>
          </a:r>
          <a:r>
            <a:rPr lang="en-US" sz="1050" b="0" i="0" u="none" strike="noStrike">
              <a:solidFill>
                <a:schemeClr val="dk1"/>
              </a:solidFill>
              <a:effectLst/>
              <a:latin typeface="+mn-lt"/>
              <a:ea typeface="+mn-ea"/>
              <a:cs typeface="+mn-cs"/>
            </a:rPr>
            <a:t>project name. </a:t>
          </a: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List </a:t>
          </a:r>
          <a:r>
            <a:rPr lang="en-US" sz="1050" b="1" i="0">
              <a:solidFill>
                <a:schemeClr val="dk1"/>
              </a:solidFill>
              <a:effectLst/>
              <a:latin typeface="+mn-lt"/>
              <a:ea typeface="+mn-ea"/>
              <a:cs typeface="+mn-cs"/>
            </a:rPr>
            <a:t>ONLY</a:t>
          </a:r>
          <a:r>
            <a:rPr lang="en-US" sz="1050" b="0" i="0">
              <a:solidFill>
                <a:schemeClr val="dk1"/>
              </a:solidFill>
              <a:effectLst/>
              <a:latin typeface="+mn-lt"/>
              <a:ea typeface="+mn-ea"/>
              <a:cs typeface="+mn-cs"/>
            </a:rPr>
            <a:t> projects completed in the last 5 years.</a:t>
          </a:r>
          <a:endParaRPr lang="en-US" sz="1050">
            <a:effectLst/>
          </a:endParaRPr>
        </a:p>
        <a:p>
          <a:pPr eaLnBrk="1" fontAlgn="auto" latinLnBrk="0" hangingPunct="1"/>
          <a:r>
            <a:rPr lang="en-US" sz="1050" b="0" i="0">
              <a:solidFill>
                <a:schemeClr val="dk1"/>
              </a:solidFill>
              <a:effectLst/>
              <a:latin typeface="+mn-lt"/>
              <a:ea typeface="+mn-ea"/>
              <a:cs typeface="+mn-cs"/>
            </a:rPr>
            <a:t>• </a:t>
          </a:r>
          <a:r>
            <a:rPr lang="en-US" sz="1050" b="1" i="0">
              <a:solidFill>
                <a:schemeClr val="dk1"/>
              </a:solidFill>
              <a:effectLst/>
              <a:latin typeface="+mn-lt"/>
              <a:ea typeface="+mn-ea"/>
              <a:cs typeface="+mn-cs"/>
            </a:rPr>
            <a:t>If</a:t>
          </a:r>
          <a:r>
            <a:rPr lang="en-US" sz="1050" b="1" i="0" baseline="0">
              <a:solidFill>
                <a:schemeClr val="dk1"/>
              </a:solidFill>
              <a:effectLst/>
              <a:latin typeface="+mn-lt"/>
              <a:ea typeface="+mn-ea"/>
              <a:cs typeface="+mn-cs"/>
            </a:rPr>
            <a:t> the Development Consultant is submitting more than one project this round</a:t>
          </a:r>
          <a:r>
            <a:rPr lang="en-US" sz="1050" b="0" i="0" baseline="0">
              <a:solidFill>
                <a:schemeClr val="dk1"/>
              </a:solidFill>
              <a:effectLst/>
              <a:latin typeface="+mn-lt"/>
              <a:ea typeface="+mn-ea"/>
              <a:cs typeface="+mn-cs"/>
            </a:rPr>
            <a:t>, you need only fill this Form out once. For each additional application, you need only refer </a:t>
          </a:r>
          <a:br>
            <a:rPr lang="en-US" sz="1050" b="0" i="0" baseline="0">
              <a:solidFill>
                <a:schemeClr val="dk1"/>
              </a:solidFill>
              <a:effectLst/>
              <a:latin typeface="+mn-lt"/>
              <a:ea typeface="+mn-ea"/>
              <a:cs typeface="+mn-cs"/>
            </a:rPr>
          </a:br>
          <a:r>
            <a:rPr lang="en-US" sz="1050" b="0" i="0" baseline="0">
              <a:solidFill>
                <a:schemeClr val="dk1"/>
              </a:solidFill>
              <a:effectLst/>
              <a:latin typeface="+mn-lt"/>
              <a:ea typeface="+mn-ea"/>
              <a:cs typeface="+mn-cs"/>
            </a:rPr>
            <a:t>   to the application where the information is provided (e.g. "See Project Name").</a:t>
          </a:r>
          <a:endParaRPr lang="en-US" sz="1050">
            <a:effectLst/>
          </a:endParaRPr>
        </a:p>
        <a:p>
          <a:endParaRPr lang="en-US" sz="1050" b="0" i="0" u="none" strike="noStrike">
            <a:solidFill>
              <a:schemeClr val="dk1"/>
            </a:solidFill>
            <a:effectLst/>
            <a:latin typeface="+mn-lt"/>
            <a:ea typeface="+mn-ea"/>
            <a:cs typeface="+mn-cs"/>
          </a:endParaRPr>
        </a:p>
        <a:p>
          <a:r>
            <a:rPr lang="en-US" sz="1050" b="0" i="0" u="sng" strike="noStrike">
              <a:solidFill>
                <a:schemeClr val="dk1"/>
              </a:solidFill>
              <a:effectLst/>
              <a:latin typeface="+mn-lt"/>
              <a:ea typeface="+mn-ea"/>
              <a:cs typeface="+mn-cs"/>
            </a:rPr>
            <a:t>For Developer</a:t>
          </a:r>
          <a:r>
            <a:rPr lang="en-US" sz="1050" b="0" i="0" u="sng" strike="noStrike" baseline="0">
              <a:solidFill>
                <a:schemeClr val="dk1"/>
              </a:solidFill>
              <a:effectLst/>
              <a:latin typeface="+mn-lt"/>
              <a:ea typeface="+mn-ea"/>
              <a:cs typeface="+mn-cs"/>
            </a:rPr>
            <a:t> Consultant Pipeline</a:t>
          </a:r>
          <a:endParaRPr lang="en-US" sz="1050" b="0" i="0" u="sng" strike="noStrike">
            <a:solidFill>
              <a:schemeClr val="dk1"/>
            </a:solidFill>
            <a:effectLst/>
            <a:latin typeface="+mn-lt"/>
            <a:ea typeface="+mn-ea"/>
            <a:cs typeface="+mn-cs"/>
          </a:endParaRPr>
        </a:p>
        <a:p>
          <a:r>
            <a:rPr lang="en-US" sz="1050" b="0" i="0">
              <a:solidFill>
                <a:schemeClr val="dk1"/>
              </a:solidFill>
              <a:effectLst/>
              <a:latin typeface="+mn-lt"/>
              <a:ea typeface="+mn-ea"/>
              <a:cs typeface="+mn-cs"/>
            </a:rPr>
            <a:t>• Include projects for which you plan to seek funding in the next 12 months or have received at least one funding commitment.</a:t>
          </a:r>
          <a:endParaRPr lang="en-US" sz="1050">
            <a:effectLst/>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xdr:colOff>
      <xdr:row>0</xdr:row>
      <xdr:rowOff>95250</xdr:rowOff>
    </xdr:from>
    <xdr:to>
      <xdr:col>10</xdr:col>
      <xdr:colOff>28576</xdr:colOff>
      <xdr:row>5</xdr:row>
      <xdr:rowOff>25400</xdr:rowOff>
    </xdr:to>
    <xdr:sp macro="" textlink="">
      <xdr:nvSpPr>
        <xdr:cNvPr id="2" name="TextBox 1">
          <a:extLst>
            <a:ext uri="{FF2B5EF4-FFF2-40B4-BE49-F238E27FC236}">
              <a16:creationId xmlns:a16="http://schemas.microsoft.com/office/drawing/2014/main" id="{00000000-0008-0000-1E00-000002000000}"/>
            </a:ext>
          </a:extLst>
        </xdr:cNvPr>
        <xdr:cNvSpPr txBox="1"/>
      </xdr:nvSpPr>
      <xdr:spPr>
        <a:xfrm>
          <a:off x="120651" y="95250"/>
          <a:ext cx="8143875" cy="9144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9E: Project Property Management</a:t>
          </a:r>
          <a:r>
            <a:rPr lang="en-US" sz="1400" b="1" i="0" u="none" strike="noStrike" baseline="0">
              <a:solidFill>
                <a:schemeClr val="dk1"/>
              </a:solidFill>
              <a:effectLst/>
              <a:latin typeface="+mn-lt"/>
              <a:ea typeface="+mn-ea"/>
              <a:cs typeface="+mn-cs"/>
            </a:rPr>
            <a:t> Firm Experience</a:t>
          </a:r>
          <a:endParaRPr lang="en-US" sz="140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u="none" strike="noStrike">
              <a:solidFill>
                <a:schemeClr val="dk1"/>
              </a:solidFill>
              <a:effectLst/>
              <a:latin typeface="+mn-lt"/>
              <a:ea typeface="+mn-ea"/>
              <a:cs typeface="+mn-cs"/>
            </a:rPr>
            <a:t>• Please list up to 10 similar publicly funded projects that your organization, or your selected</a:t>
          </a:r>
          <a:r>
            <a:rPr lang="en-US" sz="1050" b="0" i="0" u="none" strike="noStrike" baseline="0">
              <a:solidFill>
                <a:schemeClr val="dk1"/>
              </a:solidFill>
              <a:effectLst/>
              <a:latin typeface="+mn-lt"/>
              <a:ea typeface="+mn-ea"/>
              <a:cs typeface="+mn-cs"/>
            </a:rPr>
            <a:t> Property Management firm, </a:t>
          </a:r>
          <a:r>
            <a:rPr lang="en-US" sz="1050" b="0" i="0" u="none" strike="noStrike">
              <a:solidFill>
                <a:schemeClr val="dk1"/>
              </a:solidFill>
              <a:effectLst/>
              <a:latin typeface="+mn-lt"/>
              <a:ea typeface="+mn-ea"/>
              <a:cs typeface="+mn-cs"/>
            </a:rPr>
            <a:t>has </a:t>
          </a:r>
        </a:p>
        <a:p>
          <a:r>
            <a:rPr lang="en-US" sz="1050" b="0" i="0" u="none" strike="noStrike">
              <a:solidFill>
                <a:schemeClr val="dk1"/>
              </a:solidFill>
              <a:effectLst/>
              <a:latin typeface="+mn-lt"/>
              <a:ea typeface="+mn-ea"/>
              <a:cs typeface="+mn-cs"/>
            </a:rPr>
            <a:t>   managed or currently manages.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66676</xdr:colOff>
      <xdr:row>23</xdr:row>
      <xdr:rowOff>1</xdr:rowOff>
    </xdr:from>
    <xdr:to>
      <xdr:col>21</xdr:col>
      <xdr:colOff>66675</xdr:colOff>
      <xdr:row>39</xdr:row>
      <xdr:rowOff>95250</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8582026" y="4886326"/>
          <a:ext cx="2657474" cy="36290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t>Definitions</a:t>
          </a:r>
        </a:p>
        <a:p>
          <a:endParaRPr lang="en-US" sz="1050">
            <a:effectLst/>
          </a:endParaRPr>
        </a:p>
        <a:p>
          <a:r>
            <a:rPr lang="en-US" sz="1100" b="1" u="sng">
              <a:solidFill>
                <a:schemeClr val="dk1"/>
              </a:solidFill>
              <a:effectLst/>
              <a:latin typeface="+mn-lt"/>
              <a:ea typeface="+mn-ea"/>
              <a:cs typeface="+mn-cs"/>
            </a:rPr>
            <a:t>Bed</a:t>
          </a:r>
          <a:r>
            <a:rPr lang="en-US" sz="1100">
              <a:solidFill>
                <a:schemeClr val="dk1"/>
              </a:solidFill>
              <a:effectLst/>
              <a:latin typeface="+mn-lt"/>
              <a:ea typeface="+mn-ea"/>
              <a:cs typeface="+mn-cs"/>
            </a:rPr>
            <a:t>: A sleeping space provided to a single individual. All food preparation</a:t>
          </a:r>
          <a:r>
            <a:rPr lang="en-US" sz="1100" baseline="0">
              <a:solidFill>
                <a:schemeClr val="dk1"/>
              </a:solidFill>
              <a:effectLst/>
              <a:latin typeface="+mn-lt"/>
              <a:ea typeface="+mn-ea"/>
              <a:cs typeface="+mn-cs"/>
            </a:rPr>
            <a:t> and sanitary facilities are shared. </a:t>
          </a:r>
          <a:r>
            <a:rPr lang="en-US" sz="1100">
              <a:solidFill>
                <a:schemeClr val="dk1"/>
              </a:solidFill>
              <a:effectLst/>
              <a:latin typeface="+mn-lt"/>
              <a:ea typeface="+mn-ea"/>
              <a:cs typeface="+mn-cs"/>
            </a:rPr>
            <a:t> </a:t>
          </a:r>
        </a:p>
        <a:p>
          <a:endParaRPr lang="en-US" sz="1100" baseline="0">
            <a:solidFill>
              <a:schemeClr val="dk1"/>
            </a:solidFill>
            <a:effectLst/>
            <a:latin typeface="+mn-lt"/>
            <a:ea typeface="+mn-ea"/>
            <a:cs typeface="+mn-cs"/>
          </a:endParaRPr>
        </a:p>
        <a:p>
          <a:r>
            <a:rPr lang="en-US" sz="1100" b="1" u="sng" baseline="0">
              <a:solidFill>
                <a:schemeClr val="dk1"/>
              </a:solidFill>
              <a:effectLst/>
              <a:latin typeface="+mn-lt"/>
              <a:ea typeface="+mn-ea"/>
              <a:cs typeface="+mn-cs"/>
            </a:rPr>
            <a:t>SRO</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 single-room unit which includes permanent provisions for living, eating and either sanitation or kitchen facilities </a:t>
          </a:r>
          <a:r>
            <a:rPr lang="en-US" sz="1100" b="1" i="1">
              <a:solidFill>
                <a:schemeClr val="dk1"/>
              </a:solidFill>
              <a:effectLst/>
              <a:latin typeface="+mn-lt"/>
              <a:ea typeface="+mn-ea"/>
              <a:cs typeface="+mn-cs"/>
            </a:rPr>
            <a:t>but not both</a:t>
          </a:r>
          <a:r>
            <a:rPr lang="en-US" sz="1100">
              <a:solidFill>
                <a:schemeClr val="dk1"/>
              </a:solidFill>
              <a:effectLst/>
              <a:latin typeface="+mn-lt"/>
              <a:ea typeface="+mn-ea"/>
              <a:cs typeface="+mn-cs"/>
            </a:rPr>
            <a:t>.</a:t>
          </a:r>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r>
            <a:rPr lang="en-US" sz="1100" b="1" u="sng" baseline="0">
              <a:solidFill>
                <a:schemeClr val="dk1"/>
              </a:solidFill>
              <a:effectLst/>
              <a:latin typeface="+mn-lt"/>
              <a:ea typeface="+mn-ea"/>
              <a:cs typeface="+mn-cs"/>
            </a:rPr>
            <a:t>Unit, Studio</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 single-room unit which includes </a:t>
          </a:r>
          <a:r>
            <a:rPr lang="en-US" sz="1100" baseline="0">
              <a:solidFill>
                <a:schemeClr val="dk1"/>
              </a:solidFill>
              <a:effectLst/>
              <a:latin typeface="+mn-lt"/>
              <a:ea typeface="+mn-ea"/>
              <a:cs typeface="+mn-cs"/>
            </a:rPr>
            <a:t>permanent food preparation </a:t>
          </a:r>
          <a:r>
            <a:rPr lang="en-US" sz="1100" i="1" baseline="0">
              <a:solidFill>
                <a:schemeClr val="dk1"/>
              </a:solidFill>
              <a:effectLst/>
              <a:latin typeface="+mn-lt"/>
              <a:ea typeface="+mn-ea"/>
              <a:cs typeface="+mn-cs"/>
            </a:rPr>
            <a:t>and</a:t>
          </a:r>
          <a:r>
            <a:rPr lang="en-US" sz="1100" baseline="0">
              <a:solidFill>
                <a:schemeClr val="dk1"/>
              </a:solidFill>
              <a:effectLst/>
              <a:latin typeface="+mn-lt"/>
              <a:ea typeface="+mn-ea"/>
              <a:cs typeface="+mn-cs"/>
            </a:rPr>
            <a:t> sanitation facilities.</a:t>
          </a:r>
        </a:p>
        <a:p>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Unit, 1BR -5+BR</a:t>
          </a:r>
          <a:r>
            <a:rPr lang="en-US" sz="1100">
              <a:solidFill>
                <a:schemeClr val="dk1"/>
              </a:solidFill>
              <a:effectLst/>
              <a:latin typeface="+mn-lt"/>
              <a:ea typeface="+mn-ea"/>
              <a:cs typeface="+mn-cs"/>
            </a:rPr>
            <a:t>: Residential living quarters that are separate</a:t>
          </a:r>
          <a:r>
            <a:rPr lang="en-US" sz="1100" baseline="0">
              <a:solidFill>
                <a:schemeClr val="dk1"/>
              </a:solidFill>
              <a:effectLst/>
              <a:latin typeface="+mn-lt"/>
              <a:ea typeface="+mn-ea"/>
              <a:cs typeface="+mn-cs"/>
            </a:rPr>
            <a:t> and distinct from each other and which contain complete and separate kitchen and restroom facilities in each unit.  </a:t>
          </a:r>
          <a:endParaRPr lang="en-US" sz="1100">
            <a:effectLst/>
          </a:endParaRP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47625</xdr:rowOff>
    </xdr:from>
    <xdr:to>
      <xdr:col>16</xdr:col>
      <xdr:colOff>0</xdr:colOff>
      <xdr:row>10</xdr:row>
      <xdr:rowOff>57150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95250" y="47625"/>
          <a:ext cx="8134350" cy="19145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2B: Square Footage Details</a:t>
          </a:r>
        </a:p>
        <a:p>
          <a:pPr marL="0" marR="0" indent="0" defTabSz="914400" eaLnBrk="1" fontAlgn="auto" latinLnBrk="0" hangingPunct="1">
            <a:lnSpc>
              <a:spcPct val="100000"/>
            </a:lnSpc>
            <a:spcBef>
              <a:spcPts val="0"/>
            </a:spcBef>
            <a:spcAft>
              <a:spcPts val="0"/>
            </a:spcAft>
            <a:buClrTx/>
            <a:buSzTx/>
            <a:buFontTx/>
            <a:buNone/>
            <a:tabLst/>
            <a:defRPr/>
          </a:pPr>
          <a:endParaRPr lang="en-US"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Residential gross square footage</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is to be measured from the outside face of the exterior wall of the structure and/or the centerline of party walls between Residential and Non-Residential spaces. Everything within the building envelope should be included in the calculation, including unheated mechanical space, common area, circulation area and structured parking. </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Anything outside of the building envelope such as balconies, roof top decks, carports, and surface parking is to be excluded. Commercial spaces to be owned under a separate legal entity and whose costs are not reflected in the Residential Project Budget may not be included in the Residential Gross Square Footage. Space that is shared between a Residential Project Condominium and other condominiums in a building may be included on a pro rata basis and measured to the centerline of the party walls.</a:t>
          </a:r>
          <a:endParaRPr lang="en-US" sz="1100">
            <a:effectLst/>
          </a:endParaRPr>
        </a:p>
        <a:p>
          <a:endParaRPr lang="en-US" sz="1400" b="1" i="0" u="none" strike="noStrike">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85726</xdr:rowOff>
    </xdr:from>
    <xdr:to>
      <xdr:col>7</xdr:col>
      <xdr:colOff>104775</xdr:colOff>
      <xdr:row>12</xdr:row>
      <xdr:rowOff>161925</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95250" y="85726"/>
          <a:ext cx="6515100" cy="23621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3:</a:t>
          </a:r>
          <a:r>
            <a:rPr lang="en-US" sz="1400" b="1" i="0" u="none" strike="noStrike" baseline="0">
              <a:solidFill>
                <a:schemeClr val="dk1"/>
              </a:solidFill>
              <a:effectLst/>
              <a:latin typeface="+mn-lt"/>
              <a:ea typeface="+mn-ea"/>
              <a:cs typeface="+mn-cs"/>
            </a:rPr>
            <a:t> Populations to be Served</a:t>
          </a:r>
        </a:p>
        <a:p>
          <a:pPr marL="0" marR="0" indent="0" defTabSz="914400" eaLnBrk="1" fontAlgn="auto" latinLnBrk="0" hangingPunct="1">
            <a:lnSpc>
              <a:spcPct val="100000"/>
            </a:lnSpc>
            <a:spcBef>
              <a:spcPts val="0"/>
            </a:spcBef>
            <a:spcAft>
              <a:spcPts val="0"/>
            </a:spcAft>
            <a:buClrTx/>
            <a:buSzTx/>
            <a:buFontTx/>
            <a:buNone/>
            <a:tabLst/>
            <a:defRPr/>
          </a:pPr>
          <a:endParaRPr lang="en-US"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u="none">
              <a:solidFill>
                <a:schemeClr val="dk1"/>
              </a:solidFill>
              <a:effectLst/>
              <a:latin typeface="+mn-lt"/>
              <a:ea typeface="+mn-ea"/>
              <a:cs typeface="+mn-cs"/>
            </a:rPr>
            <a:t>Please select the </a:t>
          </a:r>
          <a:r>
            <a:rPr lang="en-US" sz="1100" b="1" u="sng">
              <a:solidFill>
                <a:schemeClr val="dk1"/>
              </a:solidFill>
              <a:effectLst/>
              <a:latin typeface="+mn-lt"/>
              <a:ea typeface="+mn-ea"/>
              <a:cs typeface="+mn-cs"/>
            </a:rPr>
            <a:t>primary target population</a:t>
          </a:r>
          <a:r>
            <a:rPr lang="en-US" sz="1100" b="0" u="none">
              <a:solidFill>
                <a:schemeClr val="dk1"/>
              </a:solidFill>
              <a:effectLst/>
              <a:latin typeface="+mn-lt"/>
              <a:ea typeface="+mn-ea"/>
              <a:cs typeface="+mn-cs"/>
            </a:rPr>
            <a:t> for</a:t>
          </a:r>
          <a:r>
            <a:rPr lang="en-US" sz="1100" b="0" u="none" baseline="0">
              <a:solidFill>
                <a:schemeClr val="dk1"/>
              </a:solidFill>
              <a:effectLst/>
              <a:latin typeface="+mn-lt"/>
              <a:ea typeface="+mn-ea"/>
              <a:cs typeface="+mn-cs"/>
            </a:rPr>
            <a:t> each unit or group of units</a:t>
          </a:r>
          <a:r>
            <a:rPr lang="en-US" sz="1100" b="0" u="none">
              <a:solidFill>
                <a:schemeClr val="dk1"/>
              </a:solidFill>
              <a:effectLst/>
              <a:latin typeface="+mn-lt"/>
              <a:ea typeface="+mn-ea"/>
              <a:cs typeface="+mn-cs"/>
            </a:rPr>
            <a:t>. The total</a:t>
          </a:r>
          <a:r>
            <a:rPr lang="en-US" sz="1100" b="0" u="none" baseline="0">
              <a:solidFill>
                <a:schemeClr val="dk1"/>
              </a:solidFill>
              <a:effectLst/>
              <a:latin typeface="+mn-lt"/>
              <a:ea typeface="+mn-ea"/>
              <a:cs typeface="+mn-cs"/>
            </a:rPr>
            <a:t> number of Units /Beds reported should match the Total Low Income reported on Form 2A.</a:t>
          </a:r>
        </a:p>
        <a:p>
          <a:pPr marL="0" marR="0" indent="0" defTabSz="914400" eaLnBrk="1" fontAlgn="auto" latinLnBrk="0" hangingPunct="1">
            <a:lnSpc>
              <a:spcPct val="100000"/>
            </a:lnSpc>
            <a:spcBef>
              <a:spcPts val="0"/>
            </a:spcBef>
            <a:spcAft>
              <a:spcPts val="0"/>
            </a:spcAft>
            <a:buClrTx/>
            <a:buSzTx/>
            <a:buFontTx/>
            <a:buNone/>
            <a:tabLst/>
            <a:defRPr/>
          </a:pPr>
          <a:endParaRPr lang="en-US" sz="1100" b="0" u="non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u="none">
              <a:solidFill>
                <a:schemeClr val="dk1"/>
              </a:solidFill>
              <a:effectLst/>
              <a:latin typeface="+mn-lt"/>
              <a:ea typeface="+mn-ea"/>
              <a:cs typeface="+mn-cs"/>
            </a:rPr>
            <a:t>If a unit has the</a:t>
          </a:r>
          <a:r>
            <a:rPr lang="en-US" sz="1100" b="0" u="none" baseline="0">
              <a:solidFill>
                <a:schemeClr val="dk1"/>
              </a:solidFill>
              <a:effectLst/>
              <a:latin typeface="+mn-lt"/>
              <a:ea typeface="+mn-ea"/>
              <a:cs typeface="+mn-cs"/>
            </a:rPr>
            <a:t> potential to be targeted to more than one Population Type (e.g., for units targeted to clients who are Developmentally and/or Physically Disabled), please select "Multiple Targets" and describe in the Notes field provided.</a:t>
          </a:r>
        </a:p>
        <a:p>
          <a:pPr marL="0" marR="0" indent="0" defTabSz="914400" eaLnBrk="1" fontAlgn="auto" latinLnBrk="0" hangingPunct="1">
            <a:lnSpc>
              <a:spcPct val="100000"/>
            </a:lnSpc>
            <a:spcBef>
              <a:spcPts val="0"/>
            </a:spcBef>
            <a:spcAft>
              <a:spcPts val="0"/>
            </a:spcAft>
            <a:buClrTx/>
            <a:buSzTx/>
            <a:buFontTx/>
            <a:buNone/>
            <a:tabLst/>
            <a:defRPr/>
          </a:pPr>
          <a:endParaRPr lang="en-US" sz="1100" b="0" u="none"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u="none" baseline="0">
              <a:solidFill>
                <a:schemeClr val="dk1"/>
              </a:solidFill>
              <a:effectLst/>
              <a:latin typeface="+mn-lt"/>
              <a:ea typeface="+mn-ea"/>
              <a:cs typeface="+mn-cs"/>
            </a:rPr>
            <a:t>For most projects, "unit" should be selected from the dropdown in column F. Select "beds" </a:t>
          </a:r>
          <a:r>
            <a:rPr lang="en-US" sz="1100" b="1" i="1" u="none" baseline="0">
              <a:solidFill>
                <a:schemeClr val="dk1"/>
              </a:solidFill>
              <a:effectLst/>
              <a:latin typeface="+mn-lt"/>
              <a:ea typeface="+mn-ea"/>
              <a:cs typeface="+mn-cs"/>
            </a:rPr>
            <a:t>only if</a:t>
          </a:r>
          <a:r>
            <a:rPr lang="en-US" sz="1100" b="1" i="0" u="none" baseline="0">
              <a:solidFill>
                <a:schemeClr val="dk1"/>
              </a:solidFill>
              <a:effectLst/>
              <a:latin typeface="+mn-lt"/>
              <a:ea typeface="+mn-ea"/>
              <a:cs typeface="+mn-cs"/>
            </a:rPr>
            <a:t> </a:t>
          </a:r>
          <a:r>
            <a:rPr lang="en-US" sz="1100" b="0" i="0" u="none" baseline="0">
              <a:solidFill>
                <a:schemeClr val="dk1"/>
              </a:solidFill>
              <a:effectLst/>
              <a:latin typeface="+mn-lt"/>
              <a:ea typeface="+mn-ea"/>
              <a:cs typeface="+mn-cs"/>
            </a:rPr>
            <a:t>the project is a group home or other type of living arrangement where a household does not have a separate unit (viz., emergency shelters and Seasonal Farmworker projects with "bunkhouse" or "barracks"-style sleeping arrangements).</a:t>
          </a:r>
          <a:endParaRPr lang="en-US" sz="1100" b="0" u="none" baseline="0">
            <a:solidFill>
              <a:schemeClr val="dk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85726</xdr:rowOff>
    </xdr:from>
    <xdr:to>
      <xdr:col>6</xdr:col>
      <xdr:colOff>85725</xdr:colOff>
      <xdr:row>9</xdr:row>
      <xdr:rowOff>123825</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04775" y="85726"/>
          <a:ext cx="8963025" cy="17525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5:</a:t>
          </a:r>
          <a:r>
            <a:rPr lang="en-US" sz="1400" b="1" i="0" u="none" strike="noStrike" baseline="0">
              <a:solidFill>
                <a:schemeClr val="dk1"/>
              </a:solidFill>
              <a:effectLst/>
              <a:latin typeface="+mn-lt"/>
              <a:ea typeface="+mn-ea"/>
              <a:cs typeface="+mn-cs"/>
            </a:rPr>
            <a:t> Project Schedule</a:t>
          </a:r>
          <a:endParaRPr lang="en-US" sz="14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a:t>Provide "Date Completed" and "Status" information for the following project tasks at a minimum. </a:t>
          </a:r>
        </a:p>
        <a:p>
          <a:r>
            <a:rPr lang="en-US" sz="1100" b="0" i="0">
              <a:solidFill>
                <a:schemeClr val="dk1"/>
              </a:solidFill>
              <a:effectLst/>
              <a:latin typeface="+mn-lt"/>
              <a:ea typeface="+mn-ea"/>
              <a:cs typeface="+mn-cs"/>
            </a:rPr>
            <a:t>● Do not delet</a:t>
          </a:r>
          <a:r>
            <a:rPr lang="en-US" sz="1100" b="0" i="0" baseline="0">
              <a:solidFill>
                <a:schemeClr val="dk1"/>
              </a:solidFill>
              <a:effectLst/>
              <a:latin typeface="+mn-lt"/>
              <a:ea typeface="+mn-ea"/>
              <a:cs typeface="+mn-cs"/>
            </a:rPr>
            <a:t>e Tasks from this list.</a:t>
          </a:r>
          <a:endParaRPr lang="en-US" sz="1100" b="0" i="0">
            <a:solidFill>
              <a:schemeClr val="dk1"/>
            </a:solidFill>
            <a:effectLst/>
            <a:latin typeface="+mn-lt"/>
            <a:ea typeface="+mn-ea"/>
            <a:cs typeface="+mn-cs"/>
          </a:endParaRPr>
        </a:p>
        <a:p>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a:t>
          </a:r>
          <a:r>
            <a:rPr lang="en-US" sz="1100" b="0"/>
            <a:t>If a task does not apply to your project, enter N/A. To add additional tasks, insert additional lines as needed.  </a:t>
          </a:r>
        </a:p>
        <a:p>
          <a:r>
            <a:rPr lang="en-US" sz="1100" b="0" i="0">
              <a:solidFill>
                <a:schemeClr val="dk1"/>
              </a:solidFill>
              <a:effectLst/>
              <a:latin typeface="+mn-lt"/>
              <a:ea typeface="+mn-ea"/>
              <a:cs typeface="+mn-cs"/>
            </a:rPr>
            <a:t>● </a:t>
          </a:r>
          <a:r>
            <a:rPr lang="en-US" sz="1100" b="0"/>
            <a:t>For each new task you enter in this form, also enter the appropriate category in the "Category" column.</a:t>
          </a:r>
        </a:p>
        <a:p>
          <a:pPr marL="0" marR="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a:t>
          </a:r>
          <a:r>
            <a:rPr lang="en-US" sz="1100" b="0">
              <a:solidFill>
                <a:schemeClr val="dk1"/>
              </a:solidFill>
              <a:effectLst/>
              <a:latin typeface="+mn-lt"/>
              <a:ea typeface="+mn-ea"/>
              <a:cs typeface="+mn-cs"/>
            </a:rPr>
            <a:t>For additional</a:t>
          </a:r>
          <a:r>
            <a:rPr lang="en-US" sz="1100" b="0" baseline="0">
              <a:solidFill>
                <a:schemeClr val="dk1"/>
              </a:solidFill>
              <a:effectLst/>
              <a:latin typeface="+mn-lt"/>
              <a:ea typeface="+mn-ea"/>
              <a:cs typeface="+mn-cs"/>
            </a:rPr>
            <a:t> instances of existing Tasks (e.g., "Award date for funding source (specify)")</a:t>
          </a:r>
          <a:r>
            <a:rPr lang="en-US" sz="1100" b="0">
              <a:solidFill>
                <a:schemeClr val="dk1"/>
              </a:solidFill>
              <a:effectLst/>
              <a:latin typeface="+mn-lt"/>
              <a:ea typeface="+mn-ea"/>
              <a:cs typeface="+mn-cs"/>
            </a:rPr>
            <a:t>, copy-paste</a:t>
          </a:r>
          <a:r>
            <a:rPr lang="en-US" sz="1100" b="0" baseline="0">
              <a:solidFill>
                <a:schemeClr val="dk1"/>
              </a:solidFill>
              <a:effectLst/>
              <a:latin typeface="+mn-lt"/>
              <a:ea typeface="+mn-ea"/>
              <a:cs typeface="+mn-cs"/>
            </a:rPr>
            <a:t> the exact text into the new cell.</a:t>
          </a:r>
          <a:endParaRPr lang="en-US" sz="11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 </a:t>
          </a:r>
          <a:r>
            <a:rPr lang="en-US" sz="1100" b="1">
              <a:solidFill>
                <a:srgbClr val="FF0000"/>
              </a:solidFill>
              <a:effectLst/>
              <a:latin typeface="+mn-lt"/>
              <a:ea typeface="+mn-ea"/>
              <a:cs typeface="+mn-cs"/>
            </a:rPr>
            <a:t>For Tasks</a:t>
          </a:r>
          <a:r>
            <a:rPr lang="en-US" sz="1100" b="1" baseline="0">
              <a:solidFill>
                <a:srgbClr val="FF0000"/>
              </a:solidFill>
              <a:effectLst/>
              <a:latin typeface="+mn-lt"/>
              <a:ea typeface="+mn-ea"/>
              <a:cs typeface="+mn-cs"/>
            </a:rPr>
            <a:t> that require</a:t>
          </a:r>
          <a:r>
            <a:rPr lang="en-US" sz="1100" b="1">
              <a:solidFill>
                <a:srgbClr val="FF0000"/>
              </a:solidFill>
              <a:effectLst/>
              <a:latin typeface="+mn-lt"/>
              <a:ea typeface="+mn-ea"/>
              <a:cs typeface="+mn-cs"/>
            </a:rPr>
            <a:t> additional details be specified </a:t>
          </a:r>
          <a:r>
            <a:rPr lang="en-US" sz="1100" b="1">
              <a:solidFill>
                <a:schemeClr val="dk1"/>
              </a:solidFill>
              <a:effectLst/>
              <a:latin typeface="+mn-lt"/>
              <a:ea typeface="+mn-ea"/>
              <a:cs typeface="+mn-cs"/>
            </a:rPr>
            <a:t>(e.g. Funder Name, Award date for funding source), please enter the details only in the</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   Notes/Status column. </a:t>
          </a:r>
          <a:endParaRPr lang="en-US" sz="1100" b="1">
            <a:effectLst/>
          </a:endParaRPr>
        </a:p>
        <a:p>
          <a:endParaRPr lang="en-US" sz="1100" b="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76199</xdr:colOff>
      <xdr:row>0</xdr:row>
      <xdr:rowOff>95250</xdr:rowOff>
    </xdr:from>
    <xdr:to>
      <xdr:col>21</xdr:col>
      <xdr:colOff>9525</xdr:colOff>
      <xdr:row>9</xdr:row>
      <xdr:rowOff>152400</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76199" y="95250"/>
          <a:ext cx="12954001" cy="17716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6A:</a:t>
          </a:r>
          <a:r>
            <a:rPr lang="en-US" sz="1400" b="1" i="0" u="none" strike="noStrike" baseline="0">
              <a:solidFill>
                <a:schemeClr val="dk1"/>
              </a:solidFill>
              <a:effectLst/>
              <a:latin typeface="+mn-lt"/>
              <a:ea typeface="+mn-ea"/>
              <a:cs typeface="+mn-cs"/>
            </a:rPr>
            <a:t> Development Budgets</a:t>
          </a:r>
          <a:endParaRPr lang="en-US" sz="14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Verdana" panose="020B0604030504040204" pitchFamily="34" charset="0"/>
            <a:cs typeface="Verdana" panose="020B0604030504040204" pitchFamily="34" charset="0"/>
          </a:endParaRPr>
        </a:p>
        <a:p>
          <a:r>
            <a:rPr lang="en-US" sz="1100" b="1" i="0" u="none" strike="noStrike">
              <a:solidFill>
                <a:schemeClr val="dk1"/>
              </a:solidFill>
              <a:effectLst/>
              <a:latin typeface="+mn-lt"/>
              <a:ea typeface="Verdana" panose="020B0604030504040204" pitchFamily="34" charset="0"/>
              <a:cs typeface="Verdana" panose="020B0604030504040204" pitchFamily="34" charset="0"/>
            </a:rPr>
            <a:t>Instructions:</a:t>
          </a:r>
        </a:p>
        <a:p>
          <a:r>
            <a:rPr lang="en-US" sz="1100" b="1" i="0">
              <a:solidFill>
                <a:schemeClr val="dk1"/>
              </a:solidFill>
              <a:effectLst/>
              <a:latin typeface="+mn-lt"/>
              <a:ea typeface="Verdana" panose="020B0604030504040204" pitchFamily="34" charset="0"/>
              <a:cs typeface="Verdana" panose="020B0604030504040204" pitchFamily="34" charset="0"/>
            </a:rPr>
            <a:t>•</a:t>
          </a:r>
          <a:r>
            <a:rPr lang="en-US" sz="1100" b="0" i="0">
              <a:solidFill>
                <a:schemeClr val="dk1"/>
              </a:solidFill>
              <a:effectLst/>
              <a:latin typeface="+mn-lt"/>
              <a:ea typeface="Verdana" panose="020B0604030504040204" pitchFamily="34" charset="0"/>
              <a:cs typeface="Verdana" panose="020B0604030504040204" pitchFamily="34" charset="0"/>
            </a:rPr>
            <a:t> </a:t>
          </a:r>
          <a:r>
            <a:rPr lang="en-US" sz="1100" b="0" i="0" baseline="0">
              <a:solidFill>
                <a:schemeClr val="dk1"/>
              </a:solidFill>
              <a:effectLst/>
              <a:latin typeface="+mn-lt"/>
              <a:ea typeface="Verdana" panose="020B0604030504040204" pitchFamily="34" charset="0"/>
              <a:cs typeface="Verdana" panose="020B0604030504040204" pitchFamily="34" charset="0"/>
            </a:rPr>
            <a:t>Amounts added in the Total Project Cost column must be accounted for in full by assigning them to funding Sources, as appropriate. Until this has been done, the Total Project Cost amount will be tinted red.</a:t>
          </a:r>
          <a:endParaRPr lang="en-US" sz="1100" b="1" i="0">
            <a:solidFill>
              <a:schemeClr val="dk1"/>
            </a:solidFill>
            <a:effectLst/>
            <a:latin typeface="+mn-lt"/>
            <a:ea typeface="Verdana" panose="020B0604030504040204" pitchFamily="34" charset="0"/>
            <a:cs typeface="Verdana" panose="020B0604030504040204" pitchFamily="34" charset="0"/>
          </a:endParaRPr>
        </a:p>
        <a:p>
          <a:r>
            <a:rPr lang="en-US" sz="1100" b="1" i="0">
              <a:solidFill>
                <a:schemeClr val="dk1"/>
              </a:solidFill>
              <a:effectLst/>
              <a:latin typeface="+mn-lt"/>
              <a:ea typeface="Verdana" panose="020B0604030504040204" pitchFamily="34" charset="0"/>
              <a:cs typeface="Verdana" panose="020B0604030504040204" pitchFamily="34" charset="0"/>
            </a:rPr>
            <a:t>•</a:t>
          </a:r>
          <a:r>
            <a:rPr lang="en-US" sz="1100" b="0" i="0">
              <a:solidFill>
                <a:schemeClr val="dk1"/>
              </a:solidFill>
              <a:effectLst/>
              <a:latin typeface="+mn-lt"/>
              <a:ea typeface="Verdana" panose="020B0604030504040204" pitchFamily="34" charset="0"/>
              <a:cs typeface="Verdana" panose="020B0604030504040204" pitchFamily="34" charset="0"/>
            </a:rPr>
            <a:t> Do not add columns. The number of columns provided on this</a:t>
          </a:r>
          <a:r>
            <a:rPr lang="en-US" sz="1100" b="0" i="0" baseline="0">
              <a:solidFill>
                <a:schemeClr val="dk1"/>
              </a:solidFill>
              <a:effectLst/>
              <a:latin typeface="+mn-lt"/>
              <a:ea typeface="Verdana" panose="020B0604030504040204" pitchFamily="34" charset="0"/>
              <a:cs typeface="Verdana" panose="020B0604030504040204" pitchFamily="34" charset="0"/>
            </a:rPr>
            <a:t> Form is based on average funding sources used by projects. If your project proposes to use more than six Residential and two Non-Residential fund sources,</a:t>
          </a:r>
          <a:br>
            <a:rPr lang="en-US" sz="1100" b="0" i="0" baseline="0">
              <a:solidFill>
                <a:schemeClr val="dk1"/>
              </a:solidFill>
              <a:effectLst/>
              <a:latin typeface="+mn-lt"/>
              <a:ea typeface="Verdana" panose="020B0604030504040204" pitchFamily="34" charset="0"/>
              <a:cs typeface="Verdana" panose="020B0604030504040204" pitchFamily="34" charset="0"/>
            </a:rPr>
          </a:br>
          <a:r>
            <a:rPr lang="en-US" sz="1100" b="0" i="0" baseline="0">
              <a:solidFill>
                <a:schemeClr val="dk1"/>
              </a:solidFill>
              <a:effectLst/>
              <a:latin typeface="+mn-lt"/>
              <a:ea typeface="Verdana" panose="020B0604030504040204" pitchFamily="34" charset="0"/>
              <a:cs typeface="Verdana" panose="020B0604030504040204" pitchFamily="34" charset="0"/>
            </a:rPr>
            <a:t>   please contact HTF to request an alternate Form 6A.</a:t>
          </a:r>
          <a:endParaRPr lang="en-US" sz="1100">
            <a:effectLst/>
            <a:latin typeface="+mn-lt"/>
            <a:ea typeface="Verdana" panose="020B0604030504040204" pitchFamily="34" charset="0"/>
            <a:cs typeface="Verdana" panose="020B0604030504040204" pitchFamily="34" charset="0"/>
          </a:endParaRPr>
        </a:p>
        <a:p>
          <a:r>
            <a:rPr lang="en-US" sz="1100" b="1" i="0">
              <a:solidFill>
                <a:schemeClr val="dk1"/>
              </a:solidFill>
              <a:effectLst/>
              <a:latin typeface="+mn-lt"/>
              <a:ea typeface="Verdana" panose="020B0604030504040204" pitchFamily="34" charset="0"/>
              <a:cs typeface="Verdana" panose="020B0604030504040204" pitchFamily="34" charset="0"/>
            </a:rPr>
            <a:t>•</a:t>
          </a:r>
          <a:r>
            <a:rPr lang="en-US" sz="1100" b="0" i="0">
              <a:solidFill>
                <a:schemeClr val="dk1"/>
              </a:solidFill>
              <a:effectLst/>
              <a:latin typeface="+mn-lt"/>
              <a:ea typeface="Verdana" panose="020B0604030504040204" pitchFamily="34" charset="0"/>
              <a:cs typeface="Verdana" panose="020B0604030504040204" pitchFamily="34" charset="0"/>
            </a:rPr>
            <a:t> </a:t>
          </a:r>
          <a:r>
            <a:rPr lang="en-US" sz="1100" b="0" i="0">
              <a:solidFill>
                <a:srgbClr val="FF0000"/>
              </a:solidFill>
              <a:effectLst/>
              <a:latin typeface="+mn-lt"/>
              <a:ea typeface="Verdana" panose="020B0604030504040204" pitchFamily="34" charset="0"/>
              <a:cs typeface="Verdana" panose="020B0604030504040204" pitchFamily="34" charset="0"/>
            </a:rPr>
            <a:t>List</a:t>
          </a:r>
          <a:r>
            <a:rPr lang="en-US" sz="1100" b="0" i="0" baseline="0">
              <a:solidFill>
                <a:srgbClr val="FF0000"/>
              </a:solidFill>
              <a:effectLst/>
              <a:latin typeface="+mn-lt"/>
              <a:ea typeface="Verdana" panose="020B0604030504040204" pitchFamily="34" charset="0"/>
              <a:cs typeface="Verdana" panose="020B0604030504040204" pitchFamily="34" charset="0"/>
            </a:rPr>
            <a:t> only one source per column. </a:t>
          </a:r>
          <a:r>
            <a:rPr lang="en-US" sz="1100" b="0" i="0">
              <a:solidFill>
                <a:schemeClr val="dk1"/>
              </a:solidFill>
              <a:effectLst/>
              <a:latin typeface="+mn-lt"/>
              <a:ea typeface="Verdana" panose="020B0604030504040204" pitchFamily="34" charset="0"/>
              <a:cs typeface="Verdana" panose="020B0604030504040204" pitchFamily="34" charset="0"/>
            </a:rPr>
            <a:t>D</a:t>
          </a:r>
          <a:r>
            <a:rPr lang="en-US" sz="1100">
              <a:solidFill>
                <a:schemeClr val="dk1"/>
              </a:solidFill>
              <a:effectLst/>
              <a:latin typeface="+mn-lt"/>
              <a:ea typeface="Verdana" panose="020B0604030504040204" pitchFamily="34" charset="0"/>
              <a:cs typeface="Verdana" panose="020B0604030504040204" pitchFamily="34" charset="0"/>
            </a:rPr>
            <a:t>o not combine funding sources in a column.</a:t>
          </a:r>
        </a:p>
        <a:p>
          <a:pPr marL="0" marR="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Verdana" panose="020B0604030504040204" pitchFamily="34" charset="0"/>
              <a:cs typeface="Verdana" panose="020B0604030504040204" pitchFamily="34" charset="0"/>
            </a:rPr>
            <a:t>•</a:t>
          </a:r>
          <a:r>
            <a:rPr lang="en-US" sz="1100" b="0" i="0">
              <a:solidFill>
                <a:schemeClr val="dk1"/>
              </a:solidFill>
              <a:effectLst/>
              <a:latin typeface="+mn-lt"/>
              <a:ea typeface="Verdana" panose="020B0604030504040204" pitchFamily="34" charset="0"/>
              <a:cs typeface="Verdana" panose="020B0604030504040204" pitchFamily="34" charset="0"/>
            </a:rPr>
            <a:t> All nonresidential costs should be included in this budget, even if the nonresidential portion of any building is separated by a condominium</a:t>
          </a:r>
          <a:r>
            <a:rPr lang="en-US" sz="1100" b="0" i="0" baseline="0">
              <a:solidFill>
                <a:schemeClr val="dk1"/>
              </a:solidFill>
              <a:effectLst/>
              <a:latin typeface="+mn-lt"/>
              <a:ea typeface="Verdana" panose="020B0604030504040204" pitchFamily="34" charset="0"/>
              <a:cs typeface="Verdana" panose="020B0604030504040204" pitchFamily="34" charset="0"/>
            </a:rPr>
            <a:t> </a:t>
          </a:r>
          <a:r>
            <a:rPr lang="en-US" sz="1100" b="0" i="0">
              <a:solidFill>
                <a:schemeClr val="dk1"/>
              </a:solidFill>
              <a:effectLst/>
              <a:latin typeface="+mn-lt"/>
              <a:ea typeface="Verdana" panose="020B0604030504040204" pitchFamily="34" charset="0"/>
              <a:cs typeface="Verdana" panose="020B0604030504040204" pitchFamily="34" charset="0"/>
            </a:rPr>
            <a:t>structure (i.e., is "condo'd out").</a:t>
          </a:r>
        </a:p>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Verdana" panose="020B0604030504040204" pitchFamily="34" charset="0"/>
              <a:cs typeface="Verdana" panose="020B0604030504040204" pitchFamily="34" charset="0"/>
            </a:rPr>
            <a:t>• </a:t>
          </a:r>
          <a:r>
            <a:rPr lang="en-US" sz="1100" b="1" i="1" baseline="0">
              <a:solidFill>
                <a:schemeClr val="dk1"/>
              </a:solidFill>
              <a:effectLst/>
              <a:latin typeface="+mn-lt"/>
              <a:ea typeface="Verdana" panose="020B0604030504040204" pitchFamily="34" charset="0"/>
              <a:cs typeface="Verdana" panose="020B0604030504040204" pitchFamily="34" charset="0"/>
            </a:rPr>
            <a:t>If you utilize formulas to calculate specific costs, please hard-key the results to the nearest cent. </a:t>
          </a:r>
          <a:endParaRPr lang="en-US" sz="1100" b="1" i="1">
            <a:effectLst/>
            <a:latin typeface="+mn-lt"/>
            <a:ea typeface="Verdana" panose="020B0604030504040204" pitchFamily="34" charset="0"/>
            <a:cs typeface="Verdana" panose="020B060403050404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66675</xdr:rowOff>
    </xdr:from>
    <xdr:to>
      <xdr:col>12</xdr:col>
      <xdr:colOff>19050</xdr:colOff>
      <xdr:row>4</xdr:row>
      <xdr:rowOff>114299</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85725" y="66675"/>
          <a:ext cx="7848600" cy="8096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6B:</a:t>
          </a:r>
          <a:r>
            <a:rPr lang="en-US" sz="1400" b="1" baseline="0">
              <a:solidFill>
                <a:schemeClr val="dk1"/>
              </a:solidFill>
              <a:effectLst/>
              <a:latin typeface="+mn-lt"/>
              <a:ea typeface="+mn-ea"/>
              <a:cs typeface="+mn-cs"/>
            </a:rPr>
            <a:t> Development Budget Details</a:t>
          </a:r>
          <a:endParaRPr lang="en-US" sz="1400" b="1">
            <a:effectLst/>
          </a:endParaRP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For each cost item, explain the basis for the cost, when the estimate was made and identify who made the estimates.</a:t>
          </a:r>
          <a:endParaRPr lang="en-US" sz="1100" b="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95251</xdr:colOff>
      <xdr:row>0</xdr:row>
      <xdr:rowOff>76200</xdr:rowOff>
    </xdr:from>
    <xdr:to>
      <xdr:col>12</xdr:col>
      <xdr:colOff>104775</xdr:colOff>
      <xdr:row>8</xdr:row>
      <xdr:rowOff>57150</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95251" y="76200"/>
          <a:ext cx="5333999" cy="15049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6C: </a:t>
          </a:r>
          <a:r>
            <a:rPr lang="en-US" sz="1400" b="1" baseline="0">
              <a:solidFill>
                <a:schemeClr val="dk1"/>
              </a:solidFill>
              <a:effectLst/>
              <a:latin typeface="+mn-lt"/>
              <a:ea typeface="+mn-ea"/>
              <a:cs typeface="+mn-cs"/>
            </a:rPr>
            <a:t>LIHTC Budget (Basis Calculation)</a:t>
          </a:r>
          <a:endParaRPr lang="en-US" sz="1400" b="1">
            <a:effectLst/>
          </a:endParaRP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Fill out this Form only if your project plans to be financed with Low-Income Housing Tax Credits.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Enter eligible basis cost items. All other cells with autopopulate.</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enter any data in the blacked out cells.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Italicized items are considered Intermediary Costs or Capitalized Reserves and may not be</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included in Eligible</a:t>
          </a:r>
          <a:br>
            <a:rPr lang="en-US" sz="1100" b="0" i="0" u="none" strike="noStrike">
              <a:solidFill>
                <a:schemeClr val="dk1"/>
              </a:solidFill>
              <a:effectLst/>
              <a:latin typeface="+mn-lt"/>
              <a:ea typeface="+mn-ea"/>
              <a:cs typeface="+mn-cs"/>
            </a:rPr>
          </a:b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Basis or in the Total Project Costs for the purposes of calculating the Maximum Developer Fees.</a:t>
          </a:r>
          <a:endParaRPr lang="en-US" sz="1100" b="0"/>
        </a:p>
      </xdr:txBody>
    </xdr:sp>
    <xdr:clientData/>
  </xdr:twoCellAnchor>
</xdr:wsDr>
</file>

<file path=xl/tables/table1.xml><?xml version="1.0" encoding="utf-8"?>
<table xmlns="http://schemas.openxmlformats.org/spreadsheetml/2006/main" id="2" name="Table2" displayName="Table2" ref="C20:O33" headerRowCount="0" totalsRowShown="0" headerRowDxfId="120" dataDxfId="118" headerRowBorderDxfId="119" tableBorderDxfId="117">
  <tableColumns count="13">
    <tableColumn id="1" name="Building # " headerRowDxfId="116" dataDxfId="115"/>
    <tableColumn id="2" name="# of Floors" headerRowDxfId="114" dataDxfId="113"/>
    <tableColumn id="3" name=" Low-Income Units" headerRowDxfId="112" dataDxfId="111"/>
    <tableColumn id="4" name="Common Area/ Manager Units" headerRowDxfId="110" dataDxfId="109"/>
    <tableColumn id="5" name="Market Rate Units" headerRowDxfId="108" dataDxfId="107"/>
    <tableColumn id="6" name="Common Area for Residential Services" headerRowDxfId="106" dataDxfId="105"/>
    <tableColumn id="7" name="Other Common Area" headerRowDxfId="104" dataDxfId="103"/>
    <tableColumn id="8" name="Structured Residential Parking" headerRowDxfId="102" dataDxfId="101"/>
    <tableColumn id="9" name="Total Residential Gross Square Footage" headerRowDxfId="100" dataDxfId="99">
      <calculatedColumnFormula>SUM(E21:J21)</calculatedColumnFormula>
    </tableColumn>
    <tableColumn id="10" name="." headerRowDxfId="98" dataDxfId="97"/>
    <tableColumn id="11" name="# of floors2" headerRowDxfId="96" dataDxfId="95"/>
    <tableColumn id="12" name="Gross Square Footage" headerRowDxfId="94" dataDxfId="93"/>
    <tableColumn id="13" name="Total Gross Square Footage" headerRowDxfId="92" dataDxfId="91">
      <calculatedColumnFormula>K21+N21</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7.bin"/><Relationship Id="rId1" Type="http://schemas.openxmlformats.org/officeDocument/2006/relationships/hyperlink" Target="https://wshfc.org/mhcf/9percent/app.htm"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2.xml"/><Relationship Id="rId1" Type="http://schemas.openxmlformats.org/officeDocument/2006/relationships/printerSettings" Target="../printerSettings/printerSettings19.bin"/><Relationship Id="rId4" Type="http://schemas.openxmlformats.org/officeDocument/2006/relationships/comments" Target="../comments2.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3.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6.xml"/><Relationship Id="rId1" Type="http://schemas.openxmlformats.org/officeDocument/2006/relationships/printerSettings" Target="../printerSettings/printerSettings23.bin"/><Relationship Id="rId4" Type="http://schemas.openxmlformats.org/officeDocument/2006/relationships/comments" Target="../comments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0.xml"/><Relationship Id="rId1" Type="http://schemas.openxmlformats.org/officeDocument/2006/relationships/printerSettings" Target="../printerSettings/printerSettings28.bin"/><Relationship Id="rId4" Type="http://schemas.openxmlformats.org/officeDocument/2006/relationships/comments" Target="../comments5.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1.xml"/><Relationship Id="rId1" Type="http://schemas.openxmlformats.org/officeDocument/2006/relationships/printerSettings" Target="../printerSettings/printerSettings29.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2.xml"/><Relationship Id="rId1" Type="http://schemas.openxmlformats.org/officeDocument/2006/relationships/printerSettings" Target="../printerSettings/printerSettings30.bin"/><Relationship Id="rId4" Type="http://schemas.openxmlformats.org/officeDocument/2006/relationships/comments" Target="../comments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B2:H71"/>
  <sheetViews>
    <sheetView zoomScaleNormal="100" workbookViewId="0">
      <selection activeCell="M34" sqref="M34"/>
    </sheetView>
  </sheetViews>
  <sheetFormatPr defaultColWidth="9.140625" defaultRowHeight="12.75" x14ac:dyDescent="0.2"/>
  <cols>
    <col min="1" max="2" width="1.7109375" style="874" customWidth="1"/>
    <col min="3" max="3" width="29.140625" style="874" bestFit="1" customWidth="1"/>
    <col min="4" max="4" width="68.85546875" style="874" bestFit="1" customWidth="1"/>
    <col min="5" max="5" width="6.42578125" style="874" bestFit="1" customWidth="1"/>
    <col min="6" max="6" width="1.7109375" style="874" customWidth="1"/>
    <col min="7" max="16384" width="9.140625" style="874"/>
  </cols>
  <sheetData>
    <row r="2" spans="2:6" ht="9" customHeight="1" thickBot="1" x14ac:dyDescent="0.25"/>
    <row r="3" spans="2:6" ht="9" customHeight="1" thickBot="1" x14ac:dyDescent="0.25">
      <c r="B3" s="875"/>
      <c r="C3" s="876"/>
      <c r="D3" s="876"/>
      <c r="E3" s="876"/>
      <c r="F3" s="877"/>
    </row>
    <row r="4" spans="2:6" ht="13.5" thickBot="1" x14ac:dyDescent="0.25">
      <c r="B4" s="878"/>
      <c r="C4" s="879" t="s">
        <v>641</v>
      </c>
      <c r="D4" s="880"/>
      <c r="E4" s="881"/>
      <c r="F4" s="882"/>
    </row>
    <row r="5" spans="2:6" ht="13.5" thickBot="1" x14ac:dyDescent="0.25">
      <c r="B5" s="878"/>
      <c r="F5" s="882"/>
    </row>
    <row r="6" spans="2:6" ht="13.5" thickBot="1" x14ac:dyDescent="0.25">
      <c r="B6" s="878"/>
      <c r="C6" s="883" t="s">
        <v>85</v>
      </c>
      <c r="D6" s="884" t="s">
        <v>86</v>
      </c>
      <c r="E6" s="885"/>
      <c r="F6" s="882"/>
    </row>
    <row r="7" spans="2:6" x14ac:dyDescent="0.2">
      <c r="B7" s="878"/>
      <c r="C7" s="886" t="s">
        <v>87</v>
      </c>
      <c r="D7" s="886" t="s">
        <v>88</v>
      </c>
      <c r="E7" s="886" t="b">
        <f>IF((IFERROR(MATCH(D7,'5'!$D$17:$D$84,0),0))&lt;&gt;0,TRUE,FALSE)</f>
        <v>1</v>
      </c>
      <c r="F7" s="882"/>
    </row>
    <row r="8" spans="2:6" x14ac:dyDescent="0.2">
      <c r="B8" s="878"/>
      <c r="C8" s="886" t="s">
        <v>90</v>
      </c>
      <c r="D8" s="886" t="s">
        <v>91</v>
      </c>
      <c r="E8" s="886" t="b">
        <f>IF((IFERROR(MATCH(D8,'5'!$D$17:$D$84,0),0))&lt;&gt;0,TRUE,FALSE)</f>
        <v>1</v>
      </c>
      <c r="F8" s="882"/>
    </row>
    <row r="9" spans="2:6" x14ac:dyDescent="0.2">
      <c r="B9" s="878"/>
      <c r="C9" s="886" t="s">
        <v>90</v>
      </c>
      <c r="D9" s="886" t="s">
        <v>93</v>
      </c>
      <c r="E9" s="886" t="b">
        <f>IF((IFERROR(MATCH(D9,'5'!$D$17:$D$84,0),0))&lt;&gt;0,TRUE,FALSE)</f>
        <v>1</v>
      </c>
      <c r="F9" s="882"/>
    </row>
    <row r="10" spans="2:6" x14ac:dyDescent="0.2">
      <c r="B10" s="878"/>
      <c r="C10" s="886" t="s">
        <v>642</v>
      </c>
      <c r="D10" s="886" t="s">
        <v>96</v>
      </c>
      <c r="E10" s="886" t="b">
        <f>IF((IFERROR(MATCH(D10,'5'!$D$17:$D$84,0),0))&lt;&gt;0,TRUE,FALSE)</f>
        <v>1</v>
      </c>
      <c r="F10" s="882"/>
    </row>
    <row r="11" spans="2:6" x14ac:dyDescent="0.2">
      <c r="B11" s="878"/>
      <c r="C11" s="886" t="s">
        <v>642</v>
      </c>
      <c r="D11" s="886" t="s">
        <v>98</v>
      </c>
      <c r="E11" s="886" t="b">
        <f>IF((IFERROR(MATCH(D11,'5'!$D$17:$D$84,0),0))&lt;&gt;0,TRUE,FALSE)</f>
        <v>1</v>
      </c>
      <c r="F11" s="882"/>
    </row>
    <row r="12" spans="2:6" x14ac:dyDescent="0.2">
      <c r="B12" s="878"/>
      <c r="C12" s="886" t="s">
        <v>642</v>
      </c>
      <c r="D12" s="886" t="s">
        <v>99</v>
      </c>
      <c r="E12" s="886" t="b">
        <f>IF((IFERROR(MATCH(D12,'5'!$D$17:$D$84,0),0))&lt;&gt;0,TRUE,FALSE)</f>
        <v>1</v>
      </c>
      <c r="F12" s="882"/>
    </row>
    <row r="13" spans="2:6" x14ac:dyDescent="0.2">
      <c r="B13" s="878"/>
      <c r="C13" s="886" t="s">
        <v>642</v>
      </c>
      <c r="D13" s="886" t="s">
        <v>100</v>
      </c>
      <c r="E13" s="886" t="b">
        <f>IF((IFERROR(MATCH(D13,'5'!$D$17:$D$84,0),0))&lt;&gt;0,TRUE,FALSE)</f>
        <v>1</v>
      </c>
      <c r="F13" s="882"/>
    </row>
    <row r="14" spans="2:6" x14ac:dyDescent="0.2">
      <c r="B14" s="878"/>
      <c r="C14" s="886" t="s">
        <v>642</v>
      </c>
      <c r="D14" s="886" t="s">
        <v>101</v>
      </c>
      <c r="E14" s="886" t="b">
        <f>IF((IFERROR(MATCH(D14,'5'!$D$17:$D$84,0),0))&lt;&gt;0,TRUE,FALSE)</f>
        <v>1</v>
      </c>
      <c r="F14" s="882"/>
    </row>
    <row r="15" spans="2:6" x14ac:dyDescent="0.2">
      <c r="B15" s="878"/>
      <c r="C15" s="886" t="s">
        <v>642</v>
      </c>
      <c r="D15" s="886" t="s">
        <v>102</v>
      </c>
      <c r="E15" s="886" t="b">
        <f>IF((IFERROR(MATCH(D15,'5'!$D$17:$D$84,0),0))&lt;&gt;0,TRUE,FALSE)</f>
        <v>1</v>
      </c>
      <c r="F15" s="882"/>
    </row>
    <row r="16" spans="2:6" x14ac:dyDescent="0.2">
      <c r="B16" s="878"/>
      <c r="C16" s="886" t="s">
        <v>642</v>
      </c>
      <c r="D16" s="886" t="s">
        <v>103</v>
      </c>
      <c r="E16" s="886" t="b">
        <f>IF((IFERROR(MATCH(D16,'5'!$D$17:$D$84,0),0))&lt;&gt;0,TRUE,FALSE)</f>
        <v>1</v>
      </c>
      <c r="F16" s="882"/>
    </row>
    <row r="17" spans="2:8" x14ac:dyDescent="0.2">
      <c r="B17" s="878"/>
      <c r="C17" s="886" t="s">
        <v>642</v>
      </c>
      <c r="D17" s="886" t="s">
        <v>104</v>
      </c>
      <c r="E17" s="886" t="b">
        <f>IF((IFERROR(MATCH(D17,'5'!$D$17:$D$84,0),0))&lt;&gt;0,TRUE,FALSE)</f>
        <v>1</v>
      </c>
      <c r="F17" s="882"/>
    </row>
    <row r="18" spans="2:8" x14ac:dyDescent="0.2">
      <c r="B18" s="878"/>
      <c r="C18" s="886" t="s">
        <v>642</v>
      </c>
      <c r="D18" s="886" t="s">
        <v>105</v>
      </c>
      <c r="E18" s="886" t="b">
        <f>IF((IFERROR(MATCH(D18,'5'!$D$17:$D$84,0),0))&lt;&gt;0,TRUE,FALSE)</f>
        <v>1</v>
      </c>
      <c r="F18" s="882"/>
    </row>
    <row r="19" spans="2:8" x14ac:dyDescent="0.2">
      <c r="B19" s="878"/>
      <c r="C19" s="886" t="s">
        <v>642</v>
      </c>
      <c r="D19" s="886" t="s">
        <v>106</v>
      </c>
      <c r="E19" s="886" t="b">
        <f>IF((IFERROR(MATCH(D19,'5'!$D$17:$D$84,0),0))&lt;&gt;0,TRUE,FALSE)</f>
        <v>1</v>
      </c>
      <c r="F19" s="882"/>
    </row>
    <row r="20" spans="2:8" x14ac:dyDescent="0.2">
      <c r="B20" s="878"/>
      <c r="C20" s="886" t="s">
        <v>107</v>
      </c>
      <c r="D20" s="886" t="s">
        <v>108</v>
      </c>
      <c r="E20" s="886" t="b">
        <f>IF((IFERROR(MATCH(D20,'5'!$D$17:$D$84,0),0))&lt;&gt;0,TRUE,FALSE)</f>
        <v>1</v>
      </c>
      <c r="F20" s="882"/>
    </row>
    <row r="21" spans="2:8" x14ac:dyDescent="0.2">
      <c r="B21" s="878"/>
      <c r="C21" s="886" t="s">
        <v>107</v>
      </c>
      <c r="D21" s="886" t="s">
        <v>109</v>
      </c>
      <c r="E21" s="886" t="b">
        <f>IF((IFERROR(MATCH(D21,'5'!$D$17:$D$84,0),0))&lt;&gt;0,TRUE,FALSE)</f>
        <v>1</v>
      </c>
      <c r="F21" s="882"/>
    </row>
    <row r="22" spans="2:8" x14ac:dyDescent="0.2">
      <c r="B22" s="878"/>
      <c r="C22" s="886" t="s">
        <v>107</v>
      </c>
      <c r="D22" s="886" t="s">
        <v>110</v>
      </c>
      <c r="E22" s="886" t="b">
        <f>IF((IFERROR(MATCH(D22,'5'!$D$17:$D$84,0),0))&lt;&gt;0,TRUE,FALSE)</f>
        <v>1</v>
      </c>
      <c r="F22" s="882"/>
      <c r="H22" s="887"/>
    </row>
    <row r="23" spans="2:8" x14ac:dyDescent="0.2">
      <c r="B23" s="878"/>
      <c r="C23" s="886" t="s">
        <v>107</v>
      </c>
      <c r="D23" s="886" t="s">
        <v>111</v>
      </c>
      <c r="E23" s="886" t="b">
        <f>IF((IFERROR(MATCH(D23,'5'!$D$17:$D$84,0),0))&lt;&gt;0,TRUE,FALSE)</f>
        <v>1</v>
      </c>
      <c r="F23" s="882"/>
    </row>
    <row r="24" spans="2:8" x14ac:dyDescent="0.2">
      <c r="B24" s="878"/>
      <c r="C24" s="886" t="s">
        <v>107</v>
      </c>
      <c r="D24" s="886" t="s">
        <v>112</v>
      </c>
      <c r="E24" s="886" t="b">
        <f>IF((IFERROR(MATCH(D24,'5'!$D$17:$D$84,0),0))&lt;&gt;0,TRUE,FALSE)</f>
        <v>1</v>
      </c>
      <c r="F24" s="882"/>
    </row>
    <row r="25" spans="2:8" x14ac:dyDescent="0.2">
      <c r="B25" s="878"/>
      <c r="C25" s="886" t="s">
        <v>107</v>
      </c>
      <c r="D25" s="886" t="s">
        <v>113</v>
      </c>
      <c r="E25" s="886" t="b">
        <f>IF((IFERROR(MATCH(D25,'5'!$D$17:$D$84,0),0))&lt;&gt;0,TRUE,FALSE)</f>
        <v>1</v>
      </c>
      <c r="F25" s="882"/>
    </row>
    <row r="26" spans="2:8" x14ac:dyDescent="0.2">
      <c r="B26" s="878"/>
      <c r="C26" s="886" t="s">
        <v>107</v>
      </c>
      <c r="D26" s="886" t="s">
        <v>114</v>
      </c>
      <c r="E26" s="886" t="b">
        <f>IF((IFERROR(MATCH(D26,'5'!$D$17:$D$84,0),0))&lt;&gt;0,TRUE,FALSE)</f>
        <v>1</v>
      </c>
      <c r="F26" s="882"/>
    </row>
    <row r="27" spans="2:8" x14ac:dyDescent="0.2">
      <c r="B27" s="878"/>
      <c r="C27" s="886" t="s">
        <v>107</v>
      </c>
      <c r="D27" s="886" t="s">
        <v>115</v>
      </c>
      <c r="E27" s="886" t="b">
        <f>IF((IFERROR(MATCH(D27,'5'!$D$17:$D$84,0),0))&lt;&gt;0,TRUE,FALSE)</f>
        <v>1</v>
      </c>
      <c r="F27" s="882"/>
    </row>
    <row r="28" spans="2:8" x14ac:dyDescent="0.2">
      <c r="B28" s="878"/>
      <c r="C28" s="886" t="s">
        <v>116</v>
      </c>
      <c r="D28" s="886" t="s">
        <v>117</v>
      </c>
      <c r="E28" s="886" t="b">
        <f>IF((IFERROR(MATCH(D28,'5'!$D$17:$D$84,0),0))&lt;&gt;0,TRUE,FALSE)</f>
        <v>1</v>
      </c>
      <c r="F28" s="882"/>
    </row>
    <row r="29" spans="2:8" x14ac:dyDescent="0.2">
      <c r="B29" s="878"/>
      <c r="C29" s="886" t="s">
        <v>118</v>
      </c>
      <c r="D29" s="886" t="s">
        <v>119</v>
      </c>
      <c r="E29" s="886" t="b">
        <f>IF((IFERROR(MATCH(D29,'5'!$D$17:$D$84,0),0))&lt;&gt;0,TRUE,FALSE)</f>
        <v>1</v>
      </c>
      <c r="F29" s="882"/>
    </row>
    <row r="30" spans="2:8" x14ac:dyDescent="0.2">
      <c r="B30" s="878"/>
      <c r="C30" s="886" t="s">
        <v>116</v>
      </c>
      <c r="D30" s="886" t="s">
        <v>120</v>
      </c>
      <c r="E30" s="886" t="b">
        <f>IF((IFERROR(MATCH(D30,'5'!$D$17:$D$84,0),0))&lt;&gt;0,TRUE,FALSE)</f>
        <v>1</v>
      </c>
      <c r="F30" s="882"/>
    </row>
    <row r="31" spans="2:8" x14ac:dyDescent="0.2">
      <c r="B31" s="878"/>
      <c r="C31" s="886" t="s">
        <v>116</v>
      </c>
      <c r="D31" s="886" t="s">
        <v>120</v>
      </c>
      <c r="E31" s="886" t="b">
        <f>IF((IFERROR(MATCH(D31,'5'!$D$17:$D$84,0),0))&lt;&gt;0,TRUE,FALSE)</f>
        <v>1</v>
      </c>
      <c r="F31" s="882"/>
    </row>
    <row r="32" spans="2:8" x14ac:dyDescent="0.2">
      <c r="B32" s="878"/>
      <c r="C32" s="886" t="s">
        <v>116</v>
      </c>
      <c r="D32" s="886" t="s">
        <v>120</v>
      </c>
      <c r="E32" s="886" t="b">
        <f>IF((IFERROR(MATCH(D32,'5'!$D$17:$D$84,0),0))&lt;&gt;0,TRUE,FALSE)</f>
        <v>1</v>
      </c>
      <c r="F32" s="882"/>
    </row>
    <row r="33" spans="2:6" x14ac:dyDescent="0.2">
      <c r="B33" s="878"/>
      <c r="C33" s="886" t="s">
        <v>118</v>
      </c>
      <c r="D33" s="886" t="s">
        <v>627</v>
      </c>
      <c r="E33" s="886" t="b">
        <f>IF((IFERROR(MATCH(D33,'5'!$D$17:$D$84,0),0))&lt;&gt;0,TRUE,FALSE)</f>
        <v>1</v>
      </c>
      <c r="F33" s="882"/>
    </row>
    <row r="34" spans="2:6" x14ac:dyDescent="0.2">
      <c r="B34" s="878"/>
      <c r="C34" s="886" t="s">
        <v>116</v>
      </c>
      <c r="D34" s="886" t="s">
        <v>121</v>
      </c>
      <c r="E34" s="886" t="b">
        <f>IF((IFERROR(MATCH(D34,'5'!$D$17:$D$84,0),0))&lt;&gt;0,TRUE,FALSE)</f>
        <v>1</v>
      </c>
      <c r="F34" s="882"/>
    </row>
    <row r="35" spans="2:6" x14ac:dyDescent="0.2">
      <c r="B35" s="878"/>
      <c r="C35" s="886" t="s">
        <v>116</v>
      </c>
      <c r="D35" s="886" t="s">
        <v>122</v>
      </c>
      <c r="E35" s="886" t="b">
        <f>IF((IFERROR(MATCH(D35,'5'!$D$17:$D$84,0),0))&lt;&gt;0,TRUE,FALSE)</f>
        <v>1</v>
      </c>
      <c r="F35" s="882"/>
    </row>
    <row r="36" spans="2:6" x14ac:dyDescent="0.2">
      <c r="B36" s="878"/>
      <c r="C36" s="886" t="s">
        <v>118</v>
      </c>
      <c r="D36" s="886" t="s">
        <v>626</v>
      </c>
      <c r="E36" s="886" t="b">
        <f>IF((IFERROR(MATCH(D36,'5'!$D$17:$D$84,0),0))&lt;&gt;0,TRUE,FALSE)</f>
        <v>1</v>
      </c>
      <c r="F36" s="882"/>
    </row>
    <row r="37" spans="2:6" x14ac:dyDescent="0.2">
      <c r="B37" s="878"/>
      <c r="C37" s="886" t="s">
        <v>116</v>
      </c>
      <c r="D37" s="886" t="s">
        <v>123</v>
      </c>
      <c r="E37" s="886" t="b">
        <f>IF((IFERROR(MATCH(D37,'5'!$D$17:$D$84,0),0))&lt;&gt;0,TRUE,FALSE)</f>
        <v>1</v>
      </c>
      <c r="F37" s="882"/>
    </row>
    <row r="38" spans="2:6" x14ac:dyDescent="0.2">
      <c r="B38" s="878"/>
      <c r="C38" s="886" t="s">
        <v>116</v>
      </c>
      <c r="D38" s="886" t="s">
        <v>123</v>
      </c>
      <c r="E38" s="886" t="b">
        <f>IF((IFERROR(MATCH(D38,'5'!$D$17:$D$84,0),0))&lt;&gt;0,TRUE,FALSE)</f>
        <v>1</v>
      </c>
      <c r="F38" s="882"/>
    </row>
    <row r="39" spans="2:6" x14ac:dyDescent="0.2">
      <c r="B39" s="878"/>
      <c r="C39" s="886" t="s">
        <v>116</v>
      </c>
      <c r="D39" s="886" t="s">
        <v>123</v>
      </c>
      <c r="E39" s="886" t="b">
        <f>IF((IFERROR(MATCH(D39,'5'!$D$17:$D$84,0),0))&lt;&gt;0,TRUE,FALSE)</f>
        <v>1</v>
      </c>
      <c r="F39" s="882"/>
    </row>
    <row r="40" spans="2:6" x14ac:dyDescent="0.2">
      <c r="B40" s="878"/>
      <c r="C40" s="886" t="s">
        <v>116</v>
      </c>
      <c r="D40" s="886" t="s">
        <v>124</v>
      </c>
      <c r="E40" s="886" t="b">
        <f>IF((IFERROR(MATCH(D40,'5'!$D$17:$D$84,0),0))&lt;&gt;0,TRUE,FALSE)</f>
        <v>1</v>
      </c>
      <c r="F40" s="882"/>
    </row>
    <row r="41" spans="2:6" x14ac:dyDescent="0.2">
      <c r="B41" s="878"/>
      <c r="C41" s="886" t="s">
        <v>116</v>
      </c>
      <c r="D41" s="886" t="s">
        <v>628</v>
      </c>
      <c r="E41" s="886" t="b">
        <f>IF((IFERROR(MATCH(D41,'5'!$D$17:$D$84,0),0))&lt;&gt;0,TRUE,FALSE)</f>
        <v>1</v>
      </c>
      <c r="F41" s="882"/>
    </row>
    <row r="42" spans="2:6" x14ac:dyDescent="0.2">
      <c r="B42" s="878"/>
      <c r="C42" s="886" t="s">
        <v>116</v>
      </c>
      <c r="D42" s="886" t="s">
        <v>911</v>
      </c>
      <c r="E42" s="886" t="b">
        <f>IF((IFERROR(MATCH(D42,'5'!$D$17:$D$84,0),0))&lt;&gt;0,TRUE,FALSE)</f>
        <v>1</v>
      </c>
      <c r="F42" s="882"/>
    </row>
    <row r="43" spans="2:6" x14ac:dyDescent="0.2">
      <c r="B43" s="878"/>
      <c r="C43" s="886" t="s">
        <v>116</v>
      </c>
      <c r="D43" s="886" t="s">
        <v>912</v>
      </c>
      <c r="E43" s="886" t="b">
        <f>IF((IFERROR(MATCH(D43,'5'!$D$17:$D$84,0),0))&lt;&gt;0,TRUE,FALSE)</f>
        <v>1</v>
      </c>
      <c r="F43" s="882"/>
    </row>
    <row r="44" spans="2:6" x14ac:dyDescent="0.2">
      <c r="B44" s="878"/>
      <c r="C44" s="886" t="s">
        <v>116</v>
      </c>
      <c r="D44" s="886" t="s">
        <v>913</v>
      </c>
      <c r="E44" s="886" t="b">
        <f>IF((IFERROR(MATCH(D44,'5'!$D$17:$D$84,0),0))&lt;&gt;0,TRUE,FALSE)</f>
        <v>1</v>
      </c>
      <c r="F44" s="882"/>
    </row>
    <row r="45" spans="2:6" x14ac:dyDescent="0.2">
      <c r="B45" s="878"/>
      <c r="C45" s="886" t="s">
        <v>125</v>
      </c>
      <c r="D45" s="886" t="s">
        <v>126</v>
      </c>
      <c r="E45" s="886" t="b">
        <f>IF((IFERROR(MATCH(D45,'5'!$D$17:$D$84,0),0))&lt;&gt;0,TRUE,FALSE)</f>
        <v>1</v>
      </c>
      <c r="F45" s="882"/>
    </row>
    <row r="46" spans="2:6" x14ac:dyDescent="0.2">
      <c r="B46" s="878"/>
      <c r="C46" s="886" t="s">
        <v>125</v>
      </c>
      <c r="D46" s="886" t="s">
        <v>127</v>
      </c>
      <c r="E46" s="886" t="b">
        <f>IF((IFERROR(MATCH(D46,'5'!$D$17:$D$84,0),0))&lt;&gt;0,TRUE,FALSE)</f>
        <v>1</v>
      </c>
      <c r="F46" s="882"/>
    </row>
    <row r="47" spans="2:6" x14ac:dyDescent="0.2">
      <c r="B47" s="878"/>
      <c r="C47" s="886" t="s">
        <v>125</v>
      </c>
      <c r="D47" s="886" t="s">
        <v>128</v>
      </c>
      <c r="E47" s="886" t="b">
        <f>IF((IFERROR(MATCH(D47,'5'!$D$17:$D$84,0),0))&lt;&gt;0,TRUE,FALSE)</f>
        <v>1</v>
      </c>
      <c r="F47" s="882"/>
    </row>
    <row r="48" spans="2:6" x14ac:dyDescent="0.2">
      <c r="B48" s="878"/>
      <c r="C48" s="886" t="s">
        <v>125</v>
      </c>
      <c r="D48" s="886" t="s">
        <v>129</v>
      </c>
      <c r="E48" s="886" t="b">
        <f>IF((IFERROR(MATCH(D48,'5'!$D$17:$D$84,0),0))&lt;&gt;0,TRUE,FALSE)</f>
        <v>1</v>
      </c>
      <c r="F48" s="882"/>
    </row>
    <row r="49" spans="2:6" x14ac:dyDescent="0.2">
      <c r="B49" s="878"/>
      <c r="C49" s="886" t="s">
        <v>125</v>
      </c>
      <c r="D49" s="886" t="s">
        <v>130</v>
      </c>
      <c r="E49" s="886" t="b">
        <f>IF((IFERROR(MATCH(D49,'5'!$D$17:$D$84,0),0))&lt;&gt;0,TRUE,FALSE)</f>
        <v>1</v>
      </c>
      <c r="F49" s="882"/>
    </row>
    <row r="50" spans="2:6" ht="15" customHeight="1" x14ac:dyDescent="0.2">
      <c r="B50" s="878"/>
      <c r="C50" s="886" t="s">
        <v>125</v>
      </c>
      <c r="D50" s="886" t="s">
        <v>131</v>
      </c>
      <c r="E50" s="886" t="b">
        <f>IF((IFERROR(MATCH(D50,'5'!$D$17:$D$84,0),0))&lt;&gt;0,TRUE,FALSE)</f>
        <v>1</v>
      </c>
      <c r="F50" s="882"/>
    </row>
    <row r="51" spans="2:6" ht="15.75" customHeight="1" x14ac:dyDescent="0.2">
      <c r="B51" s="878"/>
      <c r="C51" s="886" t="s">
        <v>125</v>
      </c>
      <c r="D51" s="886" t="s">
        <v>132</v>
      </c>
      <c r="E51" s="886" t="b">
        <f>IF((IFERROR(MATCH(D51,'5'!$D$17:$D$84,0),0))&lt;&gt;0,TRUE,FALSE)</f>
        <v>1</v>
      </c>
      <c r="F51" s="882"/>
    </row>
    <row r="52" spans="2:6" ht="15.75" customHeight="1" x14ac:dyDescent="0.2">
      <c r="B52" s="878"/>
      <c r="C52" s="886" t="s">
        <v>125</v>
      </c>
      <c r="D52" s="886" t="s">
        <v>908</v>
      </c>
      <c r="E52" s="886" t="b">
        <f>IF((IFERROR(MATCH(D52,'5'!$D$17:$D$84,0),0))&lt;&gt;0,TRUE,FALSE)</f>
        <v>1</v>
      </c>
      <c r="F52" s="882"/>
    </row>
    <row r="53" spans="2:6" ht="15.75" customHeight="1" x14ac:dyDescent="0.2">
      <c r="B53" s="878"/>
      <c r="C53" s="886" t="s">
        <v>125</v>
      </c>
      <c r="D53" s="886" t="s">
        <v>909</v>
      </c>
      <c r="E53" s="886" t="b">
        <f>IF((IFERROR(MATCH(D53,'5'!$D$17:$D$84,0),0))&lt;&gt;0,TRUE,FALSE)</f>
        <v>1</v>
      </c>
      <c r="F53" s="882"/>
    </row>
    <row r="54" spans="2:6" ht="15.75" customHeight="1" x14ac:dyDescent="0.2">
      <c r="B54" s="878"/>
      <c r="C54" s="886" t="s">
        <v>125</v>
      </c>
      <c r="D54" s="886" t="s">
        <v>910</v>
      </c>
      <c r="E54" s="886" t="b">
        <f>IF((IFERROR(MATCH(D54,'5'!$D$17:$D$84,0),0))&lt;&gt;0,TRUE,FALSE)</f>
        <v>1</v>
      </c>
      <c r="F54" s="882"/>
    </row>
    <row r="55" spans="2:6" x14ac:dyDescent="0.2">
      <c r="B55" s="878"/>
      <c r="C55" s="886" t="s">
        <v>133</v>
      </c>
      <c r="D55" s="886" t="s">
        <v>134</v>
      </c>
      <c r="E55" s="886" t="b">
        <f>IF((IFERROR(MATCH(D55,'5'!$D$17:$D$84,0),0))&lt;&gt;0,TRUE,FALSE)</f>
        <v>1</v>
      </c>
      <c r="F55" s="882"/>
    </row>
    <row r="56" spans="2:6" x14ac:dyDescent="0.2">
      <c r="B56" s="878"/>
      <c r="C56" s="886" t="s">
        <v>133</v>
      </c>
      <c r="D56" s="886" t="s">
        <v>629</v>
      </c>
      <c r="E56" s="886" t="b">
        <f>IF((IFERROR(MATCH(D56,'5'!$D$17:$D$84,0),0))&lt;&gt;0,TRUE,FALSE)</f>
        <v>1</v>
      </c>
      <c r="F56" s="882"/>
    </row>
    <row r="57" spans="2:6" x14ac:dyDescent="0.2">
      <c r="B57" s="878"/>
      <c r="C57" s="886" t="s">
        <v>133</v>
      </c>
      <c r="D57" s="886" t="s">
        <v>135</v>
      </c>
      <c r="E57" s="886" t="b">
        <f>IF((IFERROR(MATCH(D57,'5'!$D$17:$D$84,0),0))&lt;&gt;0,TRUE,FALSE)</f>
        <v>1</v>
      </c>
      <c r="F57" s="882"/>
    </row>
    <row r="58" spans="2:6" x14ac:dyDescent="0.2">
      <c r="B58" s="878"/>
      <c r="C58" s="886" t="s">
        <v>136</v>
      </c>
      <c r="D58" s="886" t="s">
        <v>137</v>
      </c>
      <c r="E58" s="886" t="b">
        <f>IF((IFERROR(MATCH(D58,'5'!$D$17:$D$84,0),0))&lt;&gt;0,TRUE,FALSE)</f>
        <v>1</v>
      </c>
      <c r="F58" s="882"/>
    </row>
    <row r="59" spans="2:6" x14ac:dyDescent="0.2">
      <c r="B59" s="878"/>
      <c r="C59" s="886" t="s">
        <v>136</v>
      </c>
      <c r="D59" s="886" t="s">
        <v>138</v>
      </c>
      <c r="E59" s="886" t="b">
        <f>IF((IFERROR(MATCH(D59,'5'!$D$17:$D$84,0),0))&lt;&gt;0,TRUE,FALSE)</f>
        <v>1</v>
      </c>
      <c r="F59" s="882"/>
    </row>
    <row r="60" spans="2:6" x14ac:dyDescent="0.2">
      <c r="B60" s="878"/>
      <c r="C60" s="886" t="s">
        <v>136</v>
      </c>
      <c r="D60" s="886" t="s">
        <v>139</v>
      </c>
      <c r="E60" s="886" t="b">
        <f>IF((IFERROR(MATCH(D60,'5'!$D$17:$D$84,0),0))&lt;&gt;0,TRUE,FALSE)</f>
        <v>1</v>
      </c>
      <c r="F60" s="882"/>
    </row>
    <row r="61" spans="2:6" x14ac:dyDescent="0.2">
      <c r="B61" s="878"/>
      <c r="C61" s="886" t="s">
        <v>136</v>
      </c>
      <c r="D61" s="886" t="s">
        <v>140</v>
      </c>
      <c r="E61" s="886" t="b">
        <f>IF((IFERROR(MATCH(D61,'5'!$D$17:$D$84,0),0))&lt;&gt;0,TRUE,FALSE)</f>
        <v>1</v>
      </c>
      <c r="F61" s="882"/>
    </row>
    <row r="62" spans="2:6" x14ac:dyDescent="0.2">
      <c r="B62" s="878"/>
      <c r="C62" s="886" t="s">
        <v>136</v>
      </c>
      <c r="D62" s="886" t="s">
        <v>141</v>
      </c>
      <c r="E62" s="886" t="b">
        <f>IF((IFERROR(MATCH(D62,'5'!$D$17:$D$84,0),0))&lt;&gt;0,TRUE,FALSE)</f>
        <v>1</v>
      </c>
      <c r="F62" s="882"/>
    </row>
    <row r="63" spans="2:6" x14ac:dyDescent="0.2">
      <c r="B63" s="878"/>
      <c r="C63" s="886" t="s">
        <v>136</v>
      </c>
      <c r="D63" s="886" t="s">
        <v>142</v>
      </c>
      <c r="E63" s="886" t="b">
        <f>IF((IFERROR(MATCH(D63,'5'!$D$17:$D$84,0),0))&lt;&gt;0,TRUE,FALSE)</f>
        <v>1</v>
      </c>
      <c r="F63" s="882"/>
    </row>
    <row r="64" spans="2:6" x14ac:dyDescent="0.2">
      <c r="B64" s="878"/>
      <c r="C64" s="886" t="s">
        <v>136</v>
      </c>
      <c r="D64" s="886" t="s">
        <v>143</v>
      </c>
      <c r="E64" s="886" t="b">
        <f>IF((IFERROR(MATCH(D64,'5'!$D$17:$D$84,0),0))&lt;&gt;0,TRUE,FALSE)</f>
        <v>1</v>
      </c>
      <c r="F64" s="882"/>
    </row>
    <row r="65" spans="2:6" x14ac:dyDescent="0.2">
      <c r="B65" s="878"/>
      <c r="C65" s="886" t="s">
        <v>136</v>
      </c>
      <c r="D65" s="886" t="s">
        <v>914</v>
      </c>
      <c r="E65" s="886" t="b">
        <f>IF((IFERROR(MATCH(D65,'5'!$D$17:$D$84,0),0))&lt;&gt;0,TRUE,FALSE)</f>
        <v>1</v>
      </c>
      <c r="F65" s="882"/>
    </row>
    <row r="66" spans="2:6" x14ac:dyDescent="0.2">
      <c r="B66" s="878"/>
      <c r="C66" s="886" t="s">
        <v>136</v>
      </c>
      <c r="D66" s="886" t="s">
        <v>915</v>
      </c>
      <c r="E66" s="886" t="b">
        <f>IF((IFERROR(MATCH(D66,'5'!$D$17:$D$84,0),0))&lt;&gt;0,TRUE,FALSE)</f>
        <v>1</v>
      </c>
      <c r="F66" s="882"/>
    </row>
    <row r="67" spans="2:6" x14ac:dyDescent="0.2">
      <c r="B67" s="878"/>
      <c r="C67" s="886" t="s">
        <v>136</v>
      </c>
      <c r="D67" s="886" t="s">
        <v>625</v>
      </c>
      <c r="E67" s="886" t="b">
        <f>IF((IFERROR(MATCH(D67,'5'!$D$17:$D$84,0),0))&lt;&gt;0,TRUE,FALSE)</f>
        <v>1</v>
      </c>
      <c r="F67" s="882"/>
    </row>
    <row r="68" spans="2:6" ht="9" customHeight="1" thickBot="1" x14ac:dyDescent="0.25">
      <c r="B68" s="1507"/>
      <c r="C68" s="1506"/>
      <c r="D68" s="1506"/>
      <c r="E68" s="1506"/>
      <c r="F68" s="888"/>
    </row>
    <row r="70" spans="2:6" ht="13.5" thickBot="1" x14ac:dyDescent="0.25"/>
    <row r="71" spans="2:6" ht="13.5" thickBot="1" x14ac:dyDescent="0.25">
      <c r="E71" s="889">
        <f>COUNTIF(E7:E66,TRUE)</f>
        <v>60</v>
      </c>
    </row>
  </sheetData>
  <sheetProtection algorithmName="SHA-512" hashValue="6oXwehtxVkeATlljBim7WHeTfCYkYYDHVgthjNiv0s+jyYuislLfDpLAeaC2tsjsIb302y+gAHpLmAZVyEa1kA==" saltValue="AxAIiNBGhXtlWHWN3KZvyA==" spinCount="100000" sheet="1" formatCells="0" formatColumns="0" formatRows="0" insertRows="0"/>
  <conditionalFormatting sqref="E8:E67">
    <cfRule type="cellIs" dxfId="144" priority="1" operator="equal">
      <formula>FALSE</formula>
    </cfRule>
  </conditionalFormatting>
  <pageMargins left="0.7" right="0.7" top="0.75" bottom="0.75" header="0.3" footer="0.3"/>
  <pageSetup scale="72" orientation="portrait" r:id="rId1"/>
  <headerFooter>
    <oddFooter>&amp;LForm 5
Project Schedule&amp;CCFA Forms&amp;REdition: 2015
Version: 1.1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V46"/>
  <sheetViews>
    <sheetView showGridLines="0" zoomScaleNormal="100" workbookViewId="0">
      <selection activeCell="N56" sqref="N56"/>
    </sheetView>
  </sheetViews>
  <sheetFormatPr defaultColWidth="9.140625" defaultRowHeight="15" x14ac:dyDescent="0.25"/>
  <cols>
    <col min="1" max="2" width="1.7109375" style="315" customWidth="1"/>
    <col min="3" max="3" width="25.85546875" style="315" customWidth="1"/>
    <col min="4" max="5" width="5.42578125" style="315" bestFit="1" customWidth="1"/>
    <col min="6" max="6" width="6.7109375" style="315" bestFit="1" customWidth="1"/>
    <col min="7" max="7" width="6.140625" style="315" bestFit="1" customWidth="1"/>
    <col min="8" max="8" width="5.42578125" style="315" bestFit="1" customWidth="1"/>
    <col min="9" max="9" width="6.140625" style="315" bestFit="1" customWidth="1"/>
    <col min="10" max="10" width="5.42578125" style="315" bestFit="1" customWidth="1"/>
    <col min="11" max="11" width="5.7109375" style="315" bestFit="1" customWidth="1"/>
    <col min="12" max="13" width="12.140625" style="315" customWidth="1"/>
    <col min="14" max="14" width="12.28515625" style="315" bestFit="1" customWidth="1"/>
    <col min="15" max="15" width="11" style="315" bestFit="1" customWidth="1"/>
    <col min="16" max="16" width="4.5703125" style="315" customWidth="1"/>
    <col min="17" max="18" width="9.140625" style="315"/>
    <col min="19" max="19" width="10.140625" style="315" customWidth="1"/>
    <col min="20" max="20" width="14.5703125" style="315" customWidth="1"/>
    <col min="21" max="21" width="6" style="315" customWidth="1"/>
    <col min="22" max="22" width="1.7109375" style="315" customWidth="1"/>
    <col min="23" max="16384" width="9.140625" style="315"/>
  </cols>
  <sheetData>
    <row r="1" spans="2:22" ht="9" customHeight="1" thickBot="1" x14ac:dyDescent="0.3"/>
    <row r="2" spans="2:22" ht="9" customHeight="1" x14ac:dyDescent="0.25">
      <c r="B2" s="1236"/>
      <c r="C2" s="1237"/>
      <c r="D2" s="1237"/>
      <c r="E2" s="1237"/>
      <c r="F2" s="1237"/>
      <c r="G2" s="1237"/>
      <c r="H2" s="1237"/>
      <c r="I2" s="1237"/>
      <c r="J2" s="1237"/>
      <c r="K2" s="1237"/>
      <c r="L2" s="1237"/>
      <c r="M2" s="1237"/>
      <c r="N2" s="1237"/>
      <c r="O2" s="1509"/>
      <c r="P2" s="1509"/>
      <c r="Q2" s="1509"/>
      <c r="R2" s="1509"/>
      <c r="S2" s="1509"/>
      <c r="T2" s="1509"/>
      <c r="U2" s="1510"/>
      <c r="V2" s="1511"/>
    </row>
    <row r="3" spans="2:22" ht="18.75" x14ac:dyDescent="0.3">
      <c r="B3" s="1238"/>
      <c r="C3" s="1767" t="s">
        <v>43</v>
      </c>
      <c r="D3" s="1767"/>
      <c r="E3" s="1767"/>
      <c r="F3" s="1767"/>
      <c r="G3" s="1767"/>
      <c r="H3" s="1767"/>
      <c r="I3" s="1767"/>
      <c r="J3" s="1767"/>
      <c r="K3" s="1767"/>
      <c r="L3" s="1767"/>
      <c r="M3" s="1767"/>
      <c r="N3" s="1767"/>
      <c r="O3" s="1767"/>
      <c r="P3" s="1767"/>
      <c r="Q3" s="1767"/>
      <c r="R3" s="1767"/>
      <c r="S3" s="1767"/>
      <c r="T3" s="1767"/>
      <c r="U3" s="900"/>
      <c r="V3" s="1239"/>
    </row>
    <row r="4" spans="2:22" x14ac:dyDescent="0.25">
      <c r="B4" s="1238"/>
      <c r="C4" s="115"/>
      <c r="D4" s="115"/>
      <c r="E4" s="115"/>
      <c r="F4" s="115"/>
      <c r="G4" s="115"/>
      <c r="H4" s="115"/>
      <c r="I4" s="115"/>
      <c r="J4" s="115"/>
      <c r="K4" s="115"/>
      <c r="L4" s="115"/>
      <c r="M4" s="115"/>
      <c r="N4" s="115"/>
      <c r="O4"/>
      <c r="P4"/>
      <c r="Q4"/>
      <c r="R4"/>
      <c r="S4"/>
      <c r="T4"/>
      <c r="U4"/>
      <c r="V4" s="1239"/>
    </row>
    <row r="5" spans="2:22" ht="15.75" thickBot="1" x14ac:dyDescent="0.3">
      <c r="B5" s="1238"/>
      <c r="C5" s="1789" t="str">
        <f>IF('1'!G5="",Messages!B3,(CONCATENATE("Project Name: ",'1'!G5)))</f>
        <v>Enter Project Name on Form 1</v>
      </c>
      <c r="D5" s="1789"/>
      <c r="E5" s="1789"/>
      <c r="F5" s="1789"/>
      <c r="G5" s="1789"/>
      <c r="H5" s="1789"/>
      <c r="I5" s="1789"/>
      <c r="J5" s="1789"/>
      <c r="K5" s="1789"/>
      <c r="L5" s="1789"/>
      <c r="M5" s="1789"/>
      <c r="N5" s="1789"/>
      <c r="O5" s="1789"/>
      <c r="P5" s="1789"/>
      <c r="Q5"/>
      <c r="R5"/>
      <c r="S5"/>
      <c r="T5"/>
      <c r="U5"/>
      <c r="V5" s="1239"/>
    </row>
    <row r="6" spans="2:22" ht="15.75" thickBot="1" x14ac:dyDescent="0.3">
      <c r="B6" s="1238"/>
      <c r="C6" s="115"/>
      <c r="D6" s="115"/>
      <c r="E6" s="115"/>
      <c r="F6" s="115"/>
      <c r="G6" s="115"/>
      <c r="H6" s="115"/>
      <c r="I6" s="115"/>
      <c r="J6" s="115"/>
      <c r="K6" s="115"/>
      <c r="L6" s="115"/>
      <c r="M6" s="115"/>
      <c r="N6" s="115"/>
      <c r="O6"/>
      <c r="P6"/>
      <c r="Q6"/>
      <c r="R6"/>
      <c r="S6"/>
      <c r="T6"/>
      <c r="U6"/>
      <c r="V6" s="1239"/>
    </row>
    <row r="7" spans="2:22" ht="60" x14ac:dyDescent="0.25">
      <c r="B7" s="1238"/>
      <c r="C7" s="1208" t="s">
        <v>471</v>
      </c>
      <c r="D7" s="1824" t="s">
        <v>556</v>
      </c>
      <c r="E7" s="1825"/>
      <c r="F7" s="1825"/>
      <c r="G7" s="1825"/>
      <c r="H7" s="1825"/>
      <c r="I7" s="1825"/>
      <c r="J7" s="1824" t="s">
        <v>557</v>
      </c>
      <c r="K7" s="1825"/>
      <c r="L7" s="1825"/>
      <c r="M7" s="1825"/>
      <c r="N7" s="1814" t="s">
        <v>44</v>
      </c>
      <c r="O7" s="1815"/>
      <c r="P7" s="1816"/>
      <c r="Q7" s="1808" t="s">
        <v>45</v>
      </c>
      <c r="R7" s="1809"/>
      <c r="S7" s="776" t="s">
        <v>46</v>
      </c>
      <c r="T7" s="1303" t="s">
        <v>682</v>
      </c>
      <c r="U7" s="1444"/>
      <c r="V7" s="1239"/>
    </row>
    <row r="8" spans="2:22" ht="15" customHeight="1" x14ac:dyDescent="0.25">
      <c r="B8" s="1238"/>
      <c r="C8" s="1205"/>
      <c r="D8" s="1826"/>
      <c r="E8" s="1827"/>
      <c r="F8" s="1827"/>
      <c r="G8" s="1827"/>
      <c r="H8" s="1827"/>
      <c r="I8" s="1827"/>
      <c r="J8" s="1826"/>
      <c r="K8" s="1827"/>
      <c r="L8" s="1827"/>
      <c r="M8" s="1827"/>
      <c r="N8" s="1817" t="s">
        <v>505</v>
      </c>
      <c r="O8" s="1818"/>
      <c r="P8" s="1819"/>
      <c r="Q8" s="1810" t="s">
        <v>505</v>
      </c>
      <c r="R8" s="1811"/>
      <c r="S8" s="1206"/>
      <c r="T8" s="1207"/>
      <c r="U8" s="1512"/>
      <c r="V8" s="1239"/>
    </row>
    <row r="9" spans="2:22" x14ac:dyDescent="0.25">
      <c r="B9" s="1238"/>
      <c r="C9" s="1203"/>
      <c r="D9" s="1820"/>
      <c r="E9" s="1821"/>
      <c r="F9" s="1821"/>
      <c r="G9" s="1821"/>
      <c r="H9" s="1821"/>
      <c r="I9" s="1821"/>
      <c r="J9" s="1820"/>
      <c r="K9" s="1821"/>
      <c r="L9" s="1821"/>
      <c r="M9" s="1821"/>
      <c r="N9" s="1802"/>
      <c r="O9" s="1803"/>
      <c r="P9" s="1804"/>
      <c r="Q9" s="1812"/>
      <c r="R9" s="1813"/>
      <c r="S9" s="1015"/>
      <c r="T9" s="1194"/>
      <c r="U9" s="1512"/>
      <c r="V9" s="1239"/>
    </row>
    <row r="10" spans="2:22" x14ac:dyDescent="0.25">
      <c r="B10" s="1238"/>
      <c r="C10" s="1203"/>
      <c r="D10" s="1820"/>
      <c r="E10" s="1821"/>
      <c r="F10" s="1821"/>
      <c r="G10" s="1821"/>
      <c r="H10" s="1821"/>
      <c r="I10" s="1821"/>
      <c r="J10" s="1820"/>
      <c r="K10" s="1821"/>
      <c r="L10" s="1821"/>
      <c r="M10" s="1821"/>
      <c r="N10" s="1802"/>
      <c r="O10" s="1803"/>
      <c r="P10" s="1804"/>
      <c r="Q10" s="1812"/>
      <c r="R10" s="1813"/>
      <c r="S10" s="1015"/>
      <c r="T10" s="1194"/>
      <c r="U10" s="1512"/>
      <c r="V10" s="1239"/>
    </row>
    <row r="11" spans="2:22" x14ac:dyDescent="0.25">
      <c r="B11" s="1238"/>
      <c r="C11" s="1203"/>
      <c r="D11" s="1820"/>
      <c r="E11" s="1821"/>
      <c r="F11" s="1821"/>
      <c r="G11" s="1821"/>
      <c r="H11" s="1821"/>
      <c r="I11" s="1821"/>
      <c r="J11" s="1820"/>
      <c r="K11" s="1821"/>
      <c r="L11" s="1821"/>
      <c r="M11" s="1821"/>
      <c r="N11" s="1802"/>
      <c r="O11" s="1803"/>
      <c r="P11" s="1804"/>
      <c r="Q11" s="1812"/>
      <c r="R11" s="1813"/>
      <c r="S11" s="1015"/>
      <c r="T11" s="1194"/>
      <c r="U11" s="1512"/>
      <c r="V11" s="1239"/>
    </row>
    <row r="12" spans="2:22" x14ac:dyDescent="0.25">
      <c r="B12" s="1238"/>
      <c r="C12" s="1203"/>
      <c r="D12" s="1820"/>
      <c r="E12" s="1821"/>
      <c r="F12" s="1821"/>
      <c r="G12" s="1821"/>
      <c r="H12" s="1821"/>
      <c r="I12" s="1821"/>
      <c r="J12" s="1820"/>
      <c r="K12" s="1821"/>
      <c r="L12" s="1821"/>
      <c r="M12" s="1821"/>
      <c r="N12" s="1802"/>
      <c r="O12" s="1803"/>
      <c r="P12" s="1804"/>
      <c r="Q12" s="1812"/>
      <c r="R12" s="1813"/>
      <c r="S12" s="1015"/>
      <c r="T12" s="1194"/>
      <c r="U12" s="1512"/>
      <c r="V12" s="1239"/>
    </row>
    <row r="13" spans="2:22" x14ac:dyDescent="0.25">
      <c r="B13" s="1238"/>
      <c r="C13" s="1203"/>
      <c r="D13" s="1820"/>
      <c r="E13" s="1821"/>
      <c r="F13" s="1821"/>
      <c r="G13" s="1821"/>
      <c r="H13" s="1821"/>
      <c r="I13" s="1821"/>
      <c r="J13" s="1820"/>
      <c r="K13" s="1821"/>
      <c r="L13" s="1821"/>
      <c r="M13" s="1821"/>
      <c r="N13" s="1802"/>
      <c r="O13" s="1803"/>
      <c r="P13" s="1804"/>
      <c r="Q13" s="1812"/>
      <c r="R13" s="1813"/>
      <c r="S13" s="1015"/>
      <c r="T13" s="1194"/>
      <c r="U13" s="1512"/>
      <c r="V13" s="1239"/>
    </row>
    <row r="14" spans="2:22" x14ac:dyDescent="0.25">
      <c r="B14" s="1238"/>
      <c r="C14" s="1204"/>
      <c r="D14" s="1820"/>
      <c r="E14" s="1821"/>
      <c r="F14" s="1821"/>
      <c r="G14" s="1821"/>
      <c r="H14" s="1821"/>
      <c r="I14" s="1821"/>
      <c r="J14" s="1820"/>
      <c r="K14" s="1821"/>
      <c r="L14" s="1821"/>
      <c r="M14" s="1821"/>
      <c r="N14" s="1802"/>
      <c r="O14" s="1803"/>
      <c r="P14" s="1804"/>
      <c r="Q14" s="1794"/>
      <c r="R14" s="1795"/>
      <c r="S14" s="1015"/>
      <c r="T14" s="1194"/>
      <c r="U14" s="1512"/>
      <c r="V14" s="1239"/>
    </row>
    <row r="15" spans="2:22" x14ac:dyDescent="0.25">
      <c r="B15" s="1238"/>
      <c r="C15" s="1203"/>
      <c r="D15" s="1820"/>
      <c r="E15" s="1821"/>
      <c r="F15" s="1821"/>
      <c r="G15" s="1821"/>
      <c r="H15" s="1821"/>
      <c r="I15" s="1821"/>
      <c r="J15" s="1820"/>
      <c r="K15" s="1821"/>
      <c r="L15" s="1821"/>
      <c r="M15" s="1821"/>
      <c r="N15" s="1802"/>
      <c r="O15" s="1803"/>
      <c r="P15" s="1804"/>
      <c r="Q15" s="1812"/>
      <c r="R15" s="1813"/>
      <c r="S15" s="1015"/>
      <c r="T15" s="1194"/>
      <c r="U15" s="1512"/>
      <c r="V15" s="1239"/>
    </row>
    <row r="16" spans="2:22" x14ac:dyDescent="0.25">
      <c r="B16" s="1238"/>
      <c r="C16" s="1203"/>
      <c r="D16" s="1820"/>
      <c r="E16" s="1821"/>
      <c r="F16" s="1821"/>
      <c r="G16" s="1821"/>
      <c r="H16" s="1821"/>
      <c r="I16" s="1821"/>
      <c r="J16" s="1820"/>
      <c r="K16" s="1821"/>
      <c r="L16" s="1821"/>
      <c r="M16" s="1821"/>
      <c r="N16" s="1802"/>
      <c r="O16" s="1803"/>
      <c r="P16" s="1804"/>
      <c r="Q16" s="1812"/>
      <c r="R16" s="1813"/>
      <c r="S16" s="1015"/>
      <c r="T16" s="1194"/>
      <c r="U16" s="1512"/>
      <c r="V16" s="1239"/>
    </row>
    <row r="17" spans="2:22" x14ac:dyDescent="0.25">
      <c r="B17" s="1238"/>
      <c r="C17" s="1203"/>
      <c r="D17" s="1820"/>
      <c r="E17" s="1821"/>
      <c r="F17" s="1821"/>
      <c r="G17" s="1821"/>
      <c r="H17" s="1821"/>
      <c r="I17" s="1821"/>
      <c r="J17" s="1820"/>
      <c r="K17" s="1821"/>
      <c r="L17" s="1821"/>
      <c r="M17" s="1821"/>
      <c r="N17" s="1802"/>
      <c r="O17" s="1803"/>
      <c r="P17" s="1804"/>
      <c r="Q17" s="1812"/>
      <c r="R17" s="1813"/>
      <c r="S17" s="1015"/>
      <c r="T17" s="1194"/>
      <c r="U17" s="1512"/>
      <c r="V17" s="1239"/>
    </row>
    <row r="18" spans="2:22" x14ac:dyDescent="0.25">
      <c r="B18" s="1238"/>
      <c r="C18" s="1203"/>
      <c r="D18" s="1820"/>
      <c r="E18" s="1821"/>
      <c r="F18" s="1821"/>
      <c r="G18" s="1821"/>
      <c r="H18" s="1821"/>
      <c r="I18" s="1821"/>
      <c r="J18" s="1820"/>
      <c r="K18" s="1821"/>
      <c r="L18" s="1821"/>
      <c r="M18" s="1821"/>
      <c r="N18" s="1802"/>
      <c r="O18" s="1803"/>
      <c r="P18" s="1804"/>
      <c r="Q18" s="1812"/>
      <c r="R18" s="1813"/>
      <c r="S18" s="1015"/>
      <c r="T18" s="1194"/>
      <c r="U18" s="1512"/>
      <c r="V18" s="1239"/>
    </row>
    <row r="19" spans="2:22" x14ac:dyDescent="0.25">
      <c r="B19" s="1238"/>
      <c r="C19" s="1203"/>
      <c r="D19" s="1820"/>
      <c r="E19" s="1821"/>
      <c r="F19" s="1821"/>
      <c r="G19" s="1821"/>
      <c r="H19" s="1821"/>
      <c r="I19" s="1821"/>
      <c r="J19" s="1820"/>
      <c r="K19" s="1821"/>
      <c r="L19" s="1821"/>
      <c r="M19" s="1821"/>
      <c r="N19" s="1802"/>
      <c r="O19" s="1803"/>
      <c r="P19" s="1804"/>
      <c r="Q19" s="1812"/>
      <c r="R19" s="1813"/>
      <c r="S19" s="1015"/>
      <c r="T19" s="1194"/>
      <c r="U19" s="1512"/>
      <c r="V19" s="1239"/>
    </row>
    <row r="20" spans="2:22" x14ac:dyDescent="0.25">
      <c r="B20" s="1238"/>
      <c r="C20" s="1204"/>
      <c r="D20" s="1820"/>
      <c r="E20" s="1821"/>
      <c r="F20" s="1821"/>
      <c r="G20" s="1821"/>
      <c r="H20" s="1821"/>
      <c r="I20" s="1821"/>
      <c r="J20" s="1820"/>
      <c r="K20" s="1821"/>
      <c r="L20" s="1821"/>
      <c r="M20" s="1821"/>
      <c r="N20" s="1802"/>
      <c r="O20" s="1803"/>
      <c r="P20" s="1804"/>
      <c r="Q20" s="1794"/>
      <c r="R20" s="1795"/>
      <c r="S20" s="1015"/>
      <c r="T20" s="1194"/>
      <c r="U20" s="1512"/>
      <c r="V20" s="1239"/>
    </row>
    <row r="21" spans="2:22" x14ac:dyDescent="0.25">
      <c r="B21" s="1238"/>
      <c r="C21" s="1204"/>
      <c r="D21" s="1822"/>
      <c r="E21" s="1823"/>
      <c r="F21" s="1823"/>
      <c r="G21" s="1823"/>
      <c r="H21" s="1823"/>
      <c r="I21" s="1823"/>
      <c r="J21" s="1822"/>
      <c r="K21" s="1823"/>
      <c r="L21" s="1823"/>
      <c r="M21" s="1823"/>
      <c r="N21" s="1805"/>
      <c r="O21" s="1806"/>
      <c r="P21" s="1807"/>
      <c r="Q21" s="1796"/>
      <c r="R21" s="1797"/>
      <c r="S21" s="1015"/>
      <c r="T21" s="1194"/>
      <c r="U21" s="1512"/>
      <c r="V21" s="1239"/>
    </row>
    <row r="22" spans="2:22" ht="15.75" thickBot="1" x14ac:dyDescent="0.3">
      <c r="B22" s="1240"/>
      <c r="C22" s="899" t="s">
        <v>647</v>
      </c>
      <c r="D22" s="529"/>
      <c r="E22" s="529"/>
      <c r="F22" s="529"/>
      <c r="G22" s="529"/>
      <c r="H22" s="529"/>
      <c r="I22" s="529"/>
      <c r="J22" s="529"/>
      <c r="K22" s="529"/>
      <c r="L22" s="529"/>
      <c r="M22" s="529"/>
      <c r="N22" s="529"/>
      <c r="O22" s="529"/>
      <c r="P22" s="529"/>
      <c r="Q22" s="529"/>
      <c r="R22" s="529"/>
      <c r="S22" s="529"/>
      <c r="T22" s="528"/>
      <c r="U22" s="1445"/>
      <c r="V22" s="1239"/>
    </row>
    <row r="23" spans="2:22" ht="15.75" thickBot="1" x14ac:dyDescent="0.3">
      <c r="B23" s="1240"/>
      <c r="C23"/>
      <c r="D23" s="1241"/>
      <c r="E23" s="1241"/>
      <c r="F23" s="1241"/>
      <c r="G23" s="1241"/>
      <c r="H23" s="1241"/>
      <c r="I23" s="1241"/>
      <c r="J23" s="1241"/>
      <c r="K23" s="1241"/>
      <c r="L23" s="1513"/>
      <c r="M23"/>
      <c r="N23"/>
      <c r="O23"/>
      <c r="P23"/>
      <c r="Q23"/>
      <c r="R23"/>
      <c r="S23"/>
      <c r="T23"/>
      <c r="U23"/>
      <c r="V23" s="1514"/>
    </row>
    <row r="24" spans="2:22" ht="51" customHeight="1" x14ac:dyDescent="0.25">
      <c r="B24" s="1240"/>
      <c r="C24" s="1209" t="s">
        <v>471</v>
      </c>
      <c r="D24" s="1234" t="s">
        <v>37</v>
      </c>
      <c r="E24" s="1234" t="s">
        <v>38</v>
      </c>
      <c r="F24" s="1234" t="s">
        <v>39</v>
      </c>
      <c r="G24" s="1234" t="s">
        <v>535</v>
      </c>
      <c r="H24" s="1234" t="s">
        <v>536</v>
      </c>
      <c r="I24" s="1234" t="s">
        <v>537</v>
      </c>
      <c r="J24" s="1234" t="s">
        <v>538</v>
      </c>
      <c r="K24" s="1235" t="s">
        <v>539</v>
      </c>
      <c r="L24" s="1198" t="s">
        <v>42</v>
      </c>
      <c r="M24" s="1223" t="s">
        <v>47</v>
      </c>
      <c r="N24" s="775" t="s">
        <v>48</v>
      </c>
      <c r="O24" s="1197" t="s">
        <v>49</v>
      </c>
      <c r="P24" s="1798" t="s">
        <v>42</v>
      </c>
      <c r="Q24" s="1799"/>
      <c r="R24"/>
      <c r="S24"/>
      <c r="T24"/>
      <c r="U24"/>
      <c r="V24" s="1514"/>
    </row>
    <row r="25" spans="2:22" x14ac:dyDescent="0.25">
      <c r="B25" s="1240"/>
      <c r="C25" s="1290" t="str">
        <f>IF(C8="","",C8)</f>
        <v/>
      </c>
      <c r="D25" s="1228"/>
      <c r="E25" s="1229"/>
      <c r="F25" s="1229"/>
      <c r="G25" s="1229"/>
      <c r="H25" s="1229"/>
      <c r="I25" s="1229"/>
      <c r="J25" s="1229"/>
      <c r="K25" s="1230"/>
      <c r="L25" s="1233">
        <f>SUM(D25:K25)</f>
        <v>0</v>
      </c>
      <c r="M25" s="1231"/>
      <c r="N25" s="1229"/>
      <c r="O25" s="1232"/>
      <c r="P25" s="1800">
        <f>SUM(M25:O25)</f>
        <v>0</v>
      </c>
      <c r="Q25" s="1801"/>
      <c r="R25"/>
      <c r="S25"/>
      <c r="T25"/>
      <c r="U25"/>
      <c r="V25" s="1514"/>
    </row>
    <row r="26" spans="2:22" x14ac:dyDescent="0.25">
      <c r="B26" s="1240"/>
      <c r="C26" s="1291" t="str">
        <f t="shared" ref="C26:C38" si="0">IF(C9="","",C9)</f>
        <v/>
      </c>
      <c r="D26" s="1210"/>
      <c r="E26" s="586"/>
      <c r="F26" s="586"/>
      <c r="G26" s="586"/>
      <c r="H26" s="586"/>
      <c r="I26" s="586"/>
      <c r="J26" s="586"/>
      <c r="K26" s="1219"/>
      <c r="L26" s="1199">
        <f t="shared" ref="L26:L38" si="1">SUM(D26:K26)</f>
        <v>0</v>
      </c>
      <c r="M26" s="1224"/>
      <c r="N26" s="586"/>
      <c r="O26" s="1211"/>
      <c r="P26" s="1792">
        <f t="shared" ref="P26:P37" si="2">SUM(M26:O26)</f>
        <v>0</v>
      </c>
      <c r="Q26" s="1793"/>
      <c r="R26"/>
      <c r="S26"/>
      <c r="T26"/>
      <c r="U26"/>
      <c r="V26" s="1514"/>
    </row>
    <row r="27" spans="2:22" x14ac:dyDescent="0.25">
      <c r="B27" s="1240"/>
      <c r="C27" s="1291" t="str">
        <f t="shared" si="0"/>
        <v/>
      </c>
      <c r="D27" s="1210"/>
      <c r="E27" s="586"/>
      <c r="F27" s="586"/>
      <c r="G27" s="586"/>
      <c r="H27" s="586"/>
      <c r="I27" s="586"/>
      <c r="J27" s="586"/>
      <c r="K27" s="1219"/>
      <c r="L27" s="1199">
        <f t="shared" si="1"/>
        <v>0</v>
      </c>
      <c r="M27" s="1224"/>
      <c r="N27" s="586"/>
      <c r="O27" s="1211"/>
      <c r="P27" s="1792">
        <f t="shared" si="2"/>
        <v>0</v>
      </c>
      <c r="Q27" s="1793"/>
      <c r="R27"/>
      <c r="S27"/>
      <c r="T27"/>
      <c r="U27"/>
      <c r="V27" s="1514"/>
    </row>
    <row r="28" spans="2:22" x14ac:dyDescent="0.25">
      <c r="B28" s="1240"/>
      <c r="C28" s="1291" t="str">
        <f t="shared" si="0"/>
        <v/>
      </c>
      <c r="D28" s="1210"/>
      <c r="E28" s="586"/>
      <c r="F28" s="586"/>
      <c r="G28" s="586"/>
      <c r="H28" s="586"/>
      <c r="I28" s="586"/>
      <c r="J28" s="586"/>
      <c r="K28" s="1219"/>
      <c r="L28" s="1199">
        <f t="shared" si="1"/>
        <v>0</v>
      </c>
      <c r="M28" s="1224"/>
      <c r="N28" s="586"/>
      <c r="O28" s="1211"/>
      <c r="P28" s="1792">
        <f t="shared" si="2"/>
        <v>0</v>
      </c>
      <c r="Q28" s="1793"/>
      <c r="R28"/>
      <c r="S28"/>
      <c r="T28"/>
      <c r="U28"/>
      <c r="V28" s="1514"/>
    </row>
    <row r="29" spans="2:22" x14ac:dyDescent="0.25">
      <c r="B29" s="1240"/>
      <c r="C29" s="1291" t="str">
        <f t="shared" si="0"/>
        <v/>
      </c>
      <c r="D29" s="1210"/>
      <c r="E29" s="586"/>
      <c r="F29" s="586"/>
      <c r="G29" s="586"/>
      <c r="H29" s="586"/>
      <c r="I29" s="586"/>
      <c r="J29" s="586"/>
      <c r="K29" s="1219"/>
      <c r="L29" s="1199">
        <f t="shared" si="1"/>
        <v>0</v>
      </c>
      <c r="M29" s="1224"/>
      <c r="N29" s="586"/>
      <c r="O29" s="1211"/>
      <c r="P29" s="1792">
        <f t="shared" si="2"/>
        <v>0</v>
      </c>
      <c r="Q29" s="1793"/>
      <c r="R29"/>
      <c r="S29"/>
      <c r="T29"/>
      <c r="U29"/>
      <c r="V29" s="1514"/>
    </row>
    <row r="30" spans="2:22" x14ac:dyDescent="0.25">
      <c r="B30" s="1240"/>
      <c r="C30" s="1291" t="str">
        <f t="shared" si="0"/>
        <v/>
      </c>
      <c r="D30" s="1210"/>
      <c r="E30" s="586"/>
      <c r="F30" s="586"/>
      <c r="G30" s="586"/>
      <c r="H30" s="586"/>
      <c r="I30" s="586"/>
      <c r="J30" s="586"/>
      <c r="K30" s="1219"/>
      <c r="L30" s="1200">
        <f t="shared" si="1"/>
        <v>0</v>
      </c>
      <c r="M30" s="1224"/>
      <c r="N30" s="586"/>
      <c r="O30" s="1211"/>
      <c r="P30" s="1790">
        <f t="shared" si="2"/>
        <v>0</v>
      </c>
      <c r="Q30" s="1791"/>
      <c r="R30"/>
      <c r="S30"/>
      <c r="T30"/>
      <c r="U30"/>
      <c r="V30" s="1514"/>
    </row>
    <row r="31" spans="2:22" x14ac:dyDescent="0.25">
      <c r="B31" s="1240"/>
      <c r="C31" s="1292" t="str">
        <f t="shared" si="0"/>
        <v/>
      </c>
      <c r="D31" s="1212"/>
      <c r="E31" s="1213"/>
      <c r="F31" s="1213"/>
      <c r="G31" s="1213"/>
      <c r="H31" s="1213"/>
      <c r="I31" s="1213"/>
      <c r="J31" s="1213"/>
      <c r="K31" s="1220"/>
      <c r="L31" s="1200">
        <f t="shared" si="1"/>
        <v>0</v>
      </c>
      <c r="M31" s="1225"/>
      <c r="N31" s="1213"/>
      <c r="O31" s="1214"/>
      <c r="P31" s="1790">
        <f t="shared" si="2"/>
        <v>0</v>
      </c>
      <c r="Q31" s="1791"/>
      <c r="R31"/>
      <c r="S31"/>
      <c r="T31"/>
      <c r="U31"/>
      <c r="V31" s="1514"/>
    </row>
    <row r="32" spans="2:22" x14ac:dyDescent="0.25">
      <c r="B32" s="1240"/>
      <c r="C32" s="1291" t="str">
        <f t="shared" si="0"/>
        <v/>
      </c>
      <c r="D32" s="1210"/>
      <c r="E32" s="586"/>
      <c r="F32" s="586"/>
      <c r="G32" s="586"/>
      <c r="H32" s="586"/>
      <c r="I32" s="586"/>
      <c r="J32" s="586"/>
      <c r="K32" s="1219"/>
      <c r="L32" s="1199">
        <f t="shared" si="1"/>
        <v>0</v>
      </c>
      <c r="M32" s="1224"/>
      <c r="N32" s="586"/>
      <c r="O32" s="1211"/>
      <c r="P32" s="1792">
        <f t="shared" si="2"/>
        <v>0</v>
      </c>
      <c r="Q32" s="1793"/>
      <c r="R32"/>
      <c r="S32"/>
      <c r="T32"/>
      <c r="U32"/>
      <c r="V32" s="1514"/>
    </row>
    <row r="33" spans="2:22" x14ac:dyDescent="0.25">
      <c r="B33" s="1240"/>
      <c r="C33" s="1291" t="str">
        <f t="shared" si="0"/>
        <v/>
      </c>
      <c r="D33" s="1210"/>
      <c r="E33" s="586"/>
      <c r="F33" s="586"/>
      <c r="G33" s="586"/>
      <c r="H33" s="586"/>
      <c r="I33" s="586"/>
      <c r="J33" s="586"/>
      <c r="K33" s="1219"/>
      <c r="L33" s="1199">
        <f t="shared" si="1"/>
        <v>0</v>
      </c>
      <c r="M33" s="1224"/>
      <c r="N33" s="586"/>
      <c r="O33" s="1211"/>
      <c r="P33" s="1792">
        <f t="shared" si="2"/>
        <v>0</v>
      </c>
      <c r="Q33" s="1793"/>
      <c r="R33"/>
      <c r="S33"/>
      <c r="T33"/>
      <c r="U33"/>
      <c r="V33" s="1514"/>
    </row>
    <row r="34" spans="2:22" x14ac:dyDescent="0.25">
      <c r="B34" s="1240"/>
      <c r="C34" s="1291" t="str">
        <f t="shared" si="0"/>
        <v/>
      </c>
      <c r="D34" s="1210"/>
      <c r="E34" s="586"/>
      <c r="F34" s="586"/>
      <c r="G34" s="586"/>
      <c r="H34" s="586"/>
      <c r="I34" s="586"/>
      <c r="J34" s="586"/>
      <c r="K34" s="1219"/>
      <c r="L34" s="1199">
        <f t="shared" si="1"/>
        <v>0</v>
      </c>
      <c r="M34" s="1224"/>
      <c r="N34" s="586"/>
      <c r="O34" s="1211"/>
      <c r="P34" s="1792">
        <f t="shared" si="2"/>
        <v>0</v>
      </c>
      <c r="Q34" s="1793"/>
      <c r="R34"/>
      <c r="S34"/>
      <c r="T34"/>
      <c r="U34"/>
      <c r="V34" s="1514"/>
    </row>
    <row r="35" spans="2:22" x14ac:dyDescent="0.25">
      <c r="B35" s="1240"/>
      <c r="C35" s="1291" t="str">
        <f t="shared" si="0"/>
        <v/>
      </c>
      <c r="D35" s="1210"/>
      <c r="E35" s="586"/>
      <c r="F35" s="586"/>
      <c r="G35" s="586"/>
      <c r="H35" s="586"/>
      <c r="I35" s="586"/>
      <c r="J35" s="586"/>
      <c r="K35" s="1219"/>
      <c r="L35" s="1199">
        <f t="shared" si="1"/>
        <v>0</v>
      </c>
      <c r="M35" s="1224"/>
      <c r="N35" s="586"/>
      <c r="O35" s="1211"/>
      <c r="P35" s="1792">
        <f t="shared" si="2"/>
        <v>0</v>
      </c>
      <c r="Q35" s="1793"/>
      <c r="R35"/>
      <c r="S35"/>
      <c r="T35"/>
      <c r="U35"/>
      <c r="V35" s="1514"/>
    </row>
    <row r="36" spans="2:22" x14ac:dyDescent="0.25">
      <c r="B36" s="1240"/>
      <c r="C36" s="1291" t="str">
        <f t="shared" si="0"/>
        <v/>
      </c>
      <c r="D36" s="1210"/>
      <c r="E36" s="586"/>
      <c r="F36" s="586"/>
      <c r="G36" s="586"/>
      <c r="H36" s="586"/>
      <c r="I36" s="586"/>
      <c r="J36" s="586"/>
      <c r="K36" s="1219"/>
      <c r="L36" s="1199">
        <f t="shared" si="1"/>
        <v>0</v>
      </c>
      <c r="M36" s="1224"/>
      <c r="N36" s="586"/>
      <c r="O36" s="1211"/>
      <c r="P36" s="1792">
        <f t="shared" si="2"/>
        <v>0</v>
      </c>
      <c r="Q36" s="1793"/>
      <c r="R36"/>
      <c r="S36"/>
      <c r="T36"/>
      <c r="U36"/>
      <c r="V36" s="1514"/>
    </row>
    <row r="37" spans="2:22" x14ac:dyDescent="0.25">
      <c r="B37" s="1240"/>
      <c r="C37" s="1292" t="str">
        <f t="shared" si="0"/>
        <v/>
      </c>
      <c r="D37" s="1212"/>
      <c r="E37" s="1213"/>
      <c r="F37" s="1213"/>
      <c r="G37" s="1213"/>
      <c r="H37" s="1213"/>
      <c r="I37" s="1213"/>
      <c r="J37" s="1213"/>
      <c r="K37" s="1220"/>
      <c r="L37" s="1200">
        <f>SUM(D37:K37)</f>
        <v>0</v>
      </c>
      <c r="M37" s="1225"/>
      <c r="N37" s="1213"/>
      <c r="O37" s="1214"/>
      <c r="P37" s="1790">
        <f t="shared" si="2"/>
        <v>0</v>
      </c>
      <c r="Q37" s="1791"/>
      <c r="R37"/>
      <c r="S37"/>
      <c r="T37"/>
      <c r="U37"/>
      <c r="V37" s="1514"/>
    </row>
    <row r="38" spans="2:22" ht="15.75" thickBot="1" x14ac:dyDescent="0.3">
      <c r="B38" s="1240"/>
      <c r="C38" s="1293" t="str">
        <f t="shared" si="0"/>
        <v/>
      </c>
      <c r="D38" s="1215"/>
      <c r="E38" s="1216"/>
      <c r="F38" s="1216"/>
      <c r="G38" s="1216"/>
      <c r="H38" s="1216"/>
      <c r="I38" s="1216"/>
      <c r="J38" s="1216"/>
      <c r="K38" s="1221"/>
      <c r="L38" s="1201">
        <f t="shared" si="1"/>
        <v>0</v>
      </c>
      <c r="M38" s="1226"/>
      <c r="N38" s="1217"/>
      <c r="O38" s="1218"/>
      <c r="P38" s="1832">
        <f>SUM(M38:O38)</f>
        <v>0</v>
      </c>
      <c r="Q38" s="1833"/>
      <c r="R38"/>
      <c r="S38"/>
      <c r="T38"/>
      <c r="U38"/>
      <c r="V38" s="1514"/>
    </row>
    <row r="39" spans="2:22" ht="16.5" thickTop="1" thickBot="1" x14ac:dyDescent="0.3">
      <c r="B39" s="1240"/>
      <c r="C39" s="1202" t="s">
        <v>40</v>
      </c>
      <c r="D39" s="1195">
        <f>SUM(D25:D38)</f>
        <v>0</v>
      </c>
      <c r="E39" s="1196">
        <f t="shared" ref="E39:K39" si="3">SUM(E25:E38)</f>
        <v>0</v>
      </c>
      <c r="F39" s="1196">
        <f t="shared" si="3"/>
        <v>0</v>
      </c>
      <c r="G39" s="1196">
        <f t="shared" si="3"/>
        <v>0</v>
      </c>
      <c r="H39" s="1196">
        <f t="shared" si="3"/>
        <v>0</v>
      </c>
      <c r="I39" s="1196">
        <f t="shared" si="3"/>
        <v>0</v>
      </c>
      <c r="J39" s="1196">
        <f t="shared" si="3"/>
        <v>0</v>
      </c>
      <c r="K39" s="1222">
        <f t="shared" si="3"/>
        <v>0</v>
      </c>
      <c r="L39" s="321">
        <f>SUM(L25:L38)</f>
        <v>0</v>
      </c>
      <c r="M39" s="1227">
        <f>SUM(M25:M38)</f>
        <v>0</v>
      </c>
      <c r="N39" s="319">
        <f>SUM(N25:N38)</f>
        <v>0</v>
      </c>
      <c r="O39" s="320">
        <f>SUM(O25:O38)</f>
        <v>0</v>
      </c>
      <c r="P39" s="1787">
        <f>SUM(P25:Q38)</f>
        <v>0</v>
      </c>
      <c r="Q39" s="1788"/>
      <c r="R39"/>
      <c r="S39"/>
      <c r="T39"/>
      <c r="U39"/>
      <c r="V39" s="1514"/>
    </row>
    <row r="40" spans="2:22" ht="15" customHeight="1" x14ac:dyDescent="0.25">
      <c r="B40" s="1240"/>
      <c r="C40"/>
      <c r="D40" s="1830" t="str">
        <f>IF(AND('8A'!L49&lt;&gt;0,'2A'!L43&lt;&gt;0),Messages!B13,"")</f>
        <v/>
      </c>
      <c r="E40" s="1830"/>
      <c r="F40" s="1830"/>
      <c r="G40" s="1830"/>
      <c r="H40" s="1830"/>
      <c r="I40" s="1830"/>
      <c r="J40" s="1830"/>
      <c r="K40" s="1830"/>
      <c r="N40" s="1828" t="str">
        <f>IF(P39&lt;&gt;'1'!F58,Messages!B14,"")</f>
        <v/>
      </c>
      <c r="O40" s="1828"/>
      <c r="P40" s="1828"/>
      <c r="Q40" s="1828"/>
      <c r="S40"/>
      <c r="T40"/>
      <c r="U40"/>
      <c r="V40" s="1514"/>
    </row>
    <row r="41" spans="2:22" ht="15.75" thickBot="1" x14ac:dyDescent="0.3">
      <c r="B41" s="1242"/>
      <c r="C41" s="1165"/>
      <c r="D41" s="1831"/>
      <c r="E41" s="1831"/>
      <c r="F41" s="1831"/>
      <c r="G41" s="1831"/>
      <c r="H41" s="1831"/>
      <c r="I41" s="1831"/>
      <c r="J41" s="1831"/>
      <c r="K41" s="1831"/>
      <c r="L41" s="1165"/>
      <c r="M41" s="1165"/>
      <c r="N41" s="1829"/>
      <c r="O41" s="1829"/>
      <c r="P41" s="1829"/>
      <c r="Q41" s="1829"/>
      <c r="R41" s="1165"/>
      <c r="S41" s="1165"/>
      <c r="T41" s="1165"/>
      <c r="U41" s="1515"/>
      <c r="V41" s="1243"/>
    </row>
    <row r="42" spans="2:22" x14ac:dyDescent="0.25">
      <c r="J42" s="994"/>
      <c r="K42" s="994"/>
      <c r="L42" s="994"/>
      <c r="M42" s="994"/>
    </row>
    <row r="43" spans="2:22" ht="15" customHeight="1" x14ac:dyDescent="0.25">
      <c r="D43" s="1608" t="b">
        <f>EXACT(D39,'8A'!D49)</f>
        <v>1</v>
      </c>
      <c r="E43" s="1608" t="b">
        <f>EXACT(E39,'8A'!E49)</f>
        <v>1</v>
      </c>
      <c r="F43" s="1608" t="b">
        <f>EXACT(F39,'8A'!F49)</f>
        <v>1</v>
      </c>
      <c r="G43" s="1608" t="b">
        <f>EXACT(G39,'8A'!G49)</f>
        <v>1</v>
      </c>
      <c r="H43" s="1608" t="b">
        <f>EXACT(H39,'8A'!H49)</f>
        <v>1</v>
      </c>
      <c r="I43" s="1608" t="b">
        <f>EXACT(I39,'8A'!I49)</f>
        <v>1</v>
      </c>
      <c r="J43" s="1608" t="b">
        <f>EXACT(J39,'8A'!J49)</f>
        <v>1</v>
      </c>
      <c r="K43" s="1608" t="b">
        <f>EXACT(K39,'8A'!K49)</f>
        <v>1</v>
      </c>
      <c r="L43" s="1608">
        <f>(COUNTIF(D43:K43,FALSE))</f>
        <v>0</v>
      </c>
      <c r="M43"/>
      <c r="N43"/>
      <c r="O43"/>
    </row>
    <row r="44" spans="2:22" x14ac:dyDescent="0.25">
      <c r="D44"/>
      <c r="E44"/>
      <c r="F44"/>
      <c r="G44"/>
      <c r="H44"/>
      <c r="I44"/>
      <c r="J44"/>
      <c r="K44"/>
      <c r="L44"/>
      <c r="M44"/>
      <c r="N44"/>
      <c r="O44"/>
    </row>
    <row r="45" spans="2:22" x14ac:dyDescent="0.25">
      <c r="D45"/>
      <c r="E45"/>
      <c r="F45"/>
      <c r="G45"/>
      <c r="H45"/>
      <c r="I45"/>
      <c r="J45"/>
      <c r="K45"/>
      <c r="L45"/>
      <c r="M45"/>
      <c r="N45"/>
      <c r="O45"/>
    </row>
    <row r="46" spans="2:22" x14ac:dyDescent="0.25">
      <c r="D46"/>
      <c r="E46"/>
      <c r="F46"/>
      <c r="G46"/>
      <c r="H46"/>
      <c r="I46"/>
      <c r="J46"/>
      <c r="K46"/>
      <c r="L46"/>
      <c r="M46"/>
      <c r="N46"/>
      <c r="O46"/>
    </row>
  </sheetData>
  <sheetProtection algorithmName="SHA-512" hashValue="LtYPkkGP3nz5FrgL1cOzDsko0KTGyhkoiYgg/ECpzDTnfm/oV1FyrHSG0C9V0wEKk4inilSDaLZeAmIRVMGp8g==" saltValue="E0aK/jY63YAGCCsYQCksmA==" spinCount="100000" sheet="1" formatCells="0" formatColumns="0" formatRows="0"/>
  <mergeCells count="80">
    <mergeCell ref="J17:M17"/>
    <mergeCell ref="J12:M12"/>
    <mergeCell ref="J13:M13"/>
    <mergeCell ref="J14:M14"/>
    <mergeCell ref="J15:M15"/>
    <mergeCell ref="J16:M16"/>
    <mergeCell ref="J7:M7"/>
    <mergeCell ref="J8:M8"/>
    <mergeCell ref="J9:M9"/>
    <mergeCell ref="J10:M10"/>
    <mergeCell ref="J11:M11"/>
    <mergeCell ref="J18:M18"/>
    <mergeCell ref="J19:M19"/>
    <mergeCell ref="J20:M20"/>
    <mergeCell ref="J21:M21"/>
    <mergeCell ref="N40:Q41"/>
    <mergeCell ref="P34:Q34"/>
    <mergeCell ref="P35:Q35"/>
    <mergeCell ref="P26:Q26"/>
    <mergeCell ref="P27:Q27"/>
    <mergeCell ref="P28:Q28"/>
    <mergeCell ref="P29:Q29"/>
    <mergeCell ref="P30:Q30"/>
    <mergeCell ref="D40:K41"/>
    <mergeCell ref="P36:Q36"/>
    <mergeCell ref="P37:Q37"/>
    <mergeCell ref="P38:Q38"/>
    <mergeCell ref="N19:P19"/>
    <mergeCell ref="D19:I19"/>
    <mergeCell ref="D20:I20"/>
    <mergeCell ref="D21:I21"/>
    <mergeCell ref="D7:I7"/>
    <mergeCell ref="D8:I8"/>
    <mergeCell ref="D9:I9"/>
    <mergeCell ref="D10:I10"/>
    <mergeCell ref="D11:I11"/>
    <mergeCell ref="D12:I12"/>
    <mergeCell ref="D13:I13"/>
    <mergeCell ref="D14:I14"/>
    <mergeCell ref="D15:I15"/>
    <mergeCell ref="D16:I16"/>
    <mergeCell ref="D17:I17"/>
    <mergeCell ref="D18:I18"/>
    <mergeCell ref="Q16:R16"/>
    <mergeCell ref="Q17:R17"/>
    <mergeCell ref="Q18:R18"/>
    <mergeCell ref="Q19:R19"/>
    <mergeCell ref="N7:P7"/>
    <mergeCell ref="N8:P8"/>
    <mergeCell ref="N9:P9"/>
    <mergeCell ref="N10:P10"/>
    <mergeCell ref="N11:P11"/>
    <mergeCell ref="N12:P12"/>
    <mergeCell ref="N13:P13"/>
    <mergeCell ref="N14:P14"/>
    <mergeCell ref="N15:P15"/>
    <mergeCell ref="N16:P16"/>
    <mergeCell ref="N17:P17"/>
    <mergeCell ref="N18:P18"/>
    <mergeCell ref="Q11:R11"/>
    <mergeCell ref="Q12:R12"/>
    <mergeCell ref="Q13:R13"/>
    <mergeCell ref="Q14:R14"/>
    <mergeCell ref="Q15:R15"/>
    <mergeCell ref="P39:Q39"/>
    <mergeCell ref="C3:T3"/>
    <mergeCell ref="C5:P5"/>
    <mergeCell ref="P31:Q31"/>
    <mergeCell ref="P32:Q32"/>
    <mergeCell ref="P33:Q33"/>
    <mergeCell ref="Q20:R20"/>
    <mergeCell ref="Q21:R21"/>
    <mergeCell ref="P24:Q24"/>
    <mergeCell ref="P25:Q25"/>
    <mergeCell ref="N20:P20"/>
    <mergeCell ref="N21:P21"/>
    <mergeCell ref="Q7:R7"/>
    <mergeCell ref="Q8:R8"/>
    <mergeCell ref="Q9:R9"/>
    <mergeCell ref="Q10:R10"/>
  </mergeCells>
  <conditionalFormatting sqref="N40">
    <cfRule type="containsText" dxfId="126" priority="4" operator="containsText" text="warning">
      <formula>NOT(ISERROR(SEARCH("warning",N40)))</formula>
    </cfRule>
  </conditionalFormatting>
  <conditionalFormatting sqref="D40">
    <cfRule type="containsText" dxfId="125" priority="1" operator="containsText" text="warning">
      <formula>NOT(ISERROR(SEARCH("warning",D40)))</formula>
    </cfRule>
  </conditionalFormatting>
  <dataValidations count="2">
    <dataValidation type="list" allowBlank="1" showInputMessage="1" showErrorMessage="1" sqref="N8:N21">
      <formula1>Building_Type</formula1>
    </dataValidation>
    <dataValidation type="list" allowBlank="1" showInputMessage="1" showErrorMessage="1" sqref="Q8:Q21">
      <formula1>Activity_Type</formula1>
    </dataValidation>
  </dataValidations>
  <pageMargins left="0.7" right="0.7" top="0.75" bottom="0.75" header="0.3" footer="0.3"/>
  <pageSetup scale="73" orientation="landscape" r:id="rId1"/>
  <headerFooter>
    <oddFooter>&amp;LForm 2A
Building Information&amp;CCFA Forms</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1:U35"/>
  <sheetViews>
    <sheetView showGridLines="0" zoomScaleNormal="100" workbookViewId="0">
      <selection activeCell="C15" sqref="C15:K15"/>
    </sheetView>
  </sheetViews>
  <sheetFormatPr defaultColWidth="9.140625" defaultRowHeight="15" x14ac:dyDescent="0.25"/>
  <cols>
    <col min="1" max="2" width="1.7109375" style="315" customWidth="1"/>
    <col min="3" max="11" width="11" style="315" customWidth="1"/>
    <col min="12" max="12" width="1.140625" style="315" customWidth="1"/>
    <col min="13" max="15" width="12" style="315" customWidth="1"/>
    <col min="16" max="17" width="1.7109375" style="315" customWidth="1"/>
    <col min="18" max="16384" width="9.140625" style="315"/>
  </cols>
  <sheetData>
    <row r="11" spans="2:16" ht="15.75" thickBot="1" x14ac:dyDescent="0.3"/>
    <row r="12" spans="2:16" ht="9" customHeight="1" x14ac:dyDescent="0.25">
      <c r="B12" s="151"/>
      <c r="C12" s="323"/>
      <c r="D12" s="323"/>
      <c r="E12" s="323"/>
      <c r="F12" s="323"/>
      <c r="G12" s="323"/>
      <c r="H12" s="323"/>
      <c r="I12" s="323"/>
      <c r="J12" s="323"/>
      <c r="K12" s="323"/>
      <c r="L12" s="323"/>
      <c r="M12" s="323"/>
      <c r="N12" s="323"/>
      <c r="O12" s="323"/>
      <c r="P12" s="324"/>
    </row>
    <row r="13" spans="2:16" ht="18.75" x14ac:dyDescent="0.25">
      <c r="B13" s="4"/>
      <c r="C13" s="1835" t="s">
        <v>50</v>
      </c>
      <c r="D13" s="1835"/>
      <c r="E13" s="1835"/>
      <c r="F13" s="1835"/>
      <c r="G13" s="1835"/>
      <c r="H13" s="1835"/>
      <c r="I13" s="1835"/>
      <c r="J13" s="1835"/>
      <c r="K13" s="1835"/>
      <c r="L13" s="1835"/>
      <c r="M13" s="1835"/>
      <c r="N13" s="1835"/>
      <c r="O13" s="1835"/>
      <c r="P13" s="3"/>
    </row>
    <row r="14" spans="2:16" ht="15" customHeight="1" x14ac:dyDescent="0.25">
      <c r="B14" s="4"/>
      <c r="C14" s="1"/>
      <c r="D14" s="1"/>
      <c r="E14" s="1"/>
      <c r="F14" s="1"/>
      <c r="G14" s="1"/>
      <c r="H14" s="1"/>
      <c r="I14" s="1"/>
      <c r="J14" s="1"/>
      <c r="K14" s="1"/>
      <c r="L14" s="1"/>
      <c r="M14" s="1"/>
      <c r="N14" s="1"/>
      <c r="O14" s="1"/>
      <c r="P14" s="3"/>
    </row>
    <row r="15" spans="2:16" ht="15.75" thickBot="1" x14ac:dyDescent="0.3">
      <c r="B15" s="114"/>
      <c r="C15" s="1838" t="str">
        <f>IF('1'!G5="",Messages!B3,(CONCATENATE("Project Name: ",'1'!G5)))</f>
        <v>Enter Project Name on Form 1</v>
      </c>
      <c r="D15" s="1838"/>
      <c r="E15" s="1838"/>
      <c r="F15" s="1838"/>
      <c r="G15" s="1838"/>
      <c r="H15" s="1838"/>
      <c r="I15" s="1838"/>
      <c r="J15" s="1838"/>
      <c r="K15" s="1838"/>
      <c r="L15" s="17"/>
      <c r="M15" s="115"/>
      <c r="N15" s="115"/>
      <c r="O15" s="115"/>
      <c r="P15" s="116"/>
    </row>
    <row r="16" spans="2:16" ht="15.75" thickBot="1" x14ac:dyDescent="0.3">
      <c r="B16" s="114"/>
      <c r="C16" s="325"/>
      <c r="D16" s="325"/>
      <c r="E16" s="325"/>
      <c r="F16" s="325"/>
      <c r="G16" s="325"/>
      <c r="H16" s="325"/>
      <c r="I16" s="325"/>
      <c r="J16" s="325"/>
      <c r="K16" s="325"/>
      <c r="L16" s="325"/>
      <c r="M16" s="115"/>
      <c r="N16" s="115"/>
      <c r="O16" s="115"/>
      <c r="P16" s="116"/>
    </row>
    <row r="17" spans="2:21" ht="16.5" thickBot="1" x14ac:dyDescent="0.3">
      <c r="B17" s="114"/>
      <c r="C17" s="325"/>
      <c r="D17" s="1839" t="s">
        <v>51</v>
      </c>
      <c r="E17" s="1840"/>
      <c r="F17" s="1840"/>
      <c r="G17" s="1840"/>
      <c r="H17" s="1840"/>
      <c r="I17" s="1840"/>
      <c r="J17" s="1840"/>
      <c r="K17" s="1841"/>
      <c r="L17" s="498"/>
      <c r="M17" s="1836" t="s">
        <v>52</v>
      </c>
      <c r="N17" s="1837"/>
      <c r="O17" s="792" t="s">
        <v>53</v>
      </c>
      <c r="P17" s="793"/>
    </row>
    <row r="18" spans="2:21" ht="39" customHeight="1" thickBot="1" x14ac:dyDescent="0.3">
      <c r="B18" s="902"/>
      <c r="C18" s="874"/>
      <c r="D18" s="1842" t="s">
        <v>54</v>
      </c>
      <c r="E18" s="1844" t="s">
        <v>59</v>
      </c>
      <c r="F18" s="1844" t="s">
        <v>60</v>
      </c>
      <c r="G18" s="1844" t="s">
        <v>48</v>
      </c>
      <c r="H18" s="1844" t="s">
        <v>61</v>
      </c>
      <c r="I18" s="1844" t="s">
        <v>62</v>
      </c>
      <c r="J18" s="1844" t="s">
        <v>63</v>
      </c>
      <c r="K18" s="1850" t="s">
        <v>64</v>
      </c>
      <c r="L18" s="1852"/>
      <c r="M18" s="1844" t="s">
        <v>55</v>
      </c>
      <c r="N18" s="1846" t="s">
        <v>56</v>
      </c>
      <c r="O18" s="1848" t="s">
        <v>57</v>
      </c>
      <c r="P18" s="903"/>
    </row>
    <row r="19" spans="2:21" ht="15.75" thickBot="1" x14ac:dyDescent="0.3">
      <c r="B19" s="902"/>
      <c r="C19" s="904" t="s">
        <v>58</v>
      </c>
      <c r="D19" s="1843"/>
      <c r="E19" s="1845"/>
      <c r="F19" s="1845"/>
      <c r="G19" s="1845"/>
      <c r="H19" s="1845"/>
      <c r="I19" s="1845"/>
      <c r="J19" s="1845"/>
      <c r="K19" s="1851"/>
      <c r="L19" s="1853"/>
      <c r="M19" s="1845"/>
      <c r="N19" s="1847"/>
      <c r="O19" s="1849"/>
      <c r="P19" s="903"/>
    </row>
    <row r="20" spans="2:21" x14ac:dyDescent="0.25">
      <c r="B20" s="4"/>
      <c r="C20" s="1070">
        <f>'2A'!C8</f>
        <v>0</v>
      </c>
      <c r="D20" s="588"/>
      <c r="E20" s="1148"/>
      <c r="F20" s="1149"/>
      <c r="G20" s="1149"/>
      <c r="H20" s="1149"/>
      <c r="I20" s="1149"/>
      <c r="J20" s="592"/>
      <c r="K20" s="589">
        <f>SUM(E20:J20)</f>
        <v>0</v>
      </c>
      <c r="L20" s="590"/>
      <c r="M20" s="591"/>
      <c r="N20" s="592"/>
      <c r="O20" s="777">
        <f>K20+N20</f>
        <v>0</v>
      </c>
      <c r="P20" s="3"/>
      <c r="R20" s="1834" t="str">
        <f>IF(AND('2A'!M39&lt;&gt;0,'2B'!E34=0),Messages!B17,"")</f>
        <v/>
      </c>
      <c r="S20" s="1834"/>
      <c r="T20" s="1834"/>
      <c r="U20" s="1834"/>
    </row>
    <row r="21" spans="2:21" x14ac:dyDescent="0.25">
      <c r="B21" s="4"/>
      <c r="C21" s="1071">
        <f>'2A'!C9</f>
        <v>0</v>
      </c>
      <c r="D21" s="593"/>
      <c r="E21" s="594"/>
      <c r="F21" s="595"/>
      <c r="G21" s="595"/>
      <c r="H21" s="595"/>
      <c r="I21" s="595"/>
      <c r="J21" s="596"/>
      <c r="K21" s="597">
        <f t="shared" ref="K21:K33" si="0">SUM(E21:J21)</f>
        <v>0</v>
      </c>
      <c r="L21" s="598"/>
      <c r="M21" s="599"/>
      <c r="N21" s="600"/>
      <c r="O21" s="778">
        <f t="shared" ref="O21:O33" si="1">K21+N21</f>
        <v>0</v>
      </c>
      <c r="P21" s="3"/>
      <c r="R21" s="1834"/>
      <c r="S21" s="1834"/>
      <c r="T21" s="1834"/>
      <c r="U21" s="1834"/>
    </row>
    <row r="22" spans="2:21" x14ac:dyDescent="0.25">
      <c r="B22" s="4"/>
      <c r="C22" s="1071">
        <f>'2A'!C10</f>
        <v>0</v>
      </c>
      <c r="D22" s="593"/>
      <c r="E22" s="594"/>
      <c r="F22" s="595"/>
      <c r="G22" s="595"/>
      <c r="H22" s="595"/>
      <c r="I22" s="595"/>
      <c r="J22" s="596"/>
      <c r="K22" s="597">
        <f t="shared" si="0"/>
        <v>0</v>
      </c>
      <c r="L22" s="598"/>
      <c r="M22" s="599"/>
      <c r="N22" s="600"/>
      <c r="O22" s="778">
        <f t="shared" si="1"/>
        <v>0</v>
      </c>
      <c r="P22" s="3"/>
      <c r="R22" s="1516"/>
      <c r="S22" s="1516"/>
      <c r="T22" s="1516"/>
      <c r="U22" s="1516"/>
    </row>
    <row r="23" spans="2:21" x14ac:dyDescent="0.25">
      <c r="B23" s="4"/>
      <c r="C23" s="1071">
        <f>'2A'!C11</f>
        <v>0</v>
      </c>
      <c r="D23" s="601"/>
      <c r="E23" s="602"/>
      <c r="F23" s="603"/>
      <c r="G23" s="603"/>
      <c r="H23" s="603"/>
      <c r="I23" s="603"/>
      <c r="J23" s="600"/>
      <c r="K23" s="597">
        <f t="shared" si="0"/>
        <v>0</v>
      </c>
      <c r="L23" s="598"/>
      <c r="M23" s="599"/>
      <c r="N23" s="600"/>
      <c r="O23" s="778">
        <f t="shared" si="1"/>
        <v>0</v>
      </c>
      <c r="P23" s="3"/>
      <c r="R23" s="1834" t="str">
        <f>IF(AND('2A'!O39&lt;&gt;0,'2B'!F34=0),Messages!B18,"")</f>
        <v/>
      </c>
      <c r="S23" s="1834"/>
      <c r="T23" s="1834"/>
      <c r="U23" s="1834"/>
    </row>
    <row r="24" spans="2:21" x14ac:dyDescent="0.25">
      <c r="B24" s="4"/>
      <c r="C24" s="1071">
        <f>'2A'!C12</f>
        <v>0</v>
      </c>
      <c r="D24" s="593"/>
      <c r="E24" s="594"/>
      <c r="F24" s="595"/>
      <c r="G24" s="595"/>
      <c r="H24" s="595"/>
      <c r="I24" s="595"/>
      <c r="J24" s="596"/>
      <c r="K24" s="597">
        <f t="shared" si="0"/>
        <v>0</v>
      </c>
      <c r="L24" s="598"/>
      <c r="M24" s="599"/>
      <c r="N24" s="600"/>
      <c r="O24" s="778">
        <f t="shared" si="1"/>
        <v>0</v>
      </c>
      <c r="P24" s="3"/>
      <c r="R24" s="1834"/>
      <c r="S24" s="1834"/>
      <c r="T24" s="1834"/>
      <c r="U24" s="1834"/>
    </row>
    <row r="25" spans="2:21" x14ac:dyDescent="0.25">
      <c r="B25" s="4"/>
      <c r="C25" s="1071">
        <f>'2A'!C13</f>
        <v>0</v>
      </c>
      <c r="D25" s="601"/>
      <c r="E25" s="602"/>
      <c r="F25" s="603"/>
      <c r="G25" s="603"/>
      <c r="H25" s="603"/>
      <c r="I25" s="603"/>
      <c r="J25" s="600"/>
      <c r="K25" s="597">
        <f t="shared" si="0"/>
        <v>0</v>
      </c>
      <c r="L25" s="598"/>
      <c r="M25" s="599"/>
      <c r="N25" s="600"/>
      <c r="O25" s="778">
        <f t="shared" si="1"/>
        <v>0</v>
      </c>
      <c r="P25" s="3"/>
      <c r="R25" s="1516"/>
      <c r="S25" s="1516"/>
      <c r="T25" s="1516"/>
      <c r="U25" s="1516"/>
    </row>
    <row r="26" spans="2:21" x14ac:dyDescent="0.25">
      <c r="B26" s="4"/>
      <c r="C26" s="1072">
        <f>'2A'!C14</f>
        <v>0</v>
      </c>
      <c r="D26" s="593"/>
      <c r="E26" s="594"/>
      <c r="F26" s="595"/>
      <c r="G26" s="595"/>
      <c r="H26" s="595"/>
      <c r="I26" s="595"/>
      <c r="J26" s="596"/>
      <c r="K26" s="597">
        <f t="shared" si="0"/>
        <v>0</v>
      </c>
      <c r="L26" s="598"/>
      <c r="M26" s="599"/>
      <c r="N26" s="600"/>
      <c r="O26" s="778">
        <f t="shared" si="1"/>
        <v>0</v>
      </c>
      <c r="P26" s="3"/>
      <c r="R26" s="1834" t="str">
        <f>IF(AND('2A'!N39&lt;&gt;0,'2B'!G34=0),Messages!B19,"")</f>
        <v/>
      </c>
      <c r="S26" s="1834"/>
      <c r="T26" s="1834"/>
      <c r="U26" s="1834"/>
    </row>
    <row r="27" spans="2:21" x14ac:dyDescent="0.25">
      <c r="B27" s="4"/>
      <c r="C27" s="1071">
        <f>'2A'!C15</f>
        <v>0</v>
      </c>
      <c r="D27" s="601"/>
      <c r="E27" s="602"/>
      <c r="F27" s="603"/>
      <c r="G27" s="603"/>
      <c r="H27" s="603"/>
      <c r="I27" s="603"/>
      <c r="J27" s="600"/>
      <c r="K27" s="597">
        <f t="shared" si="0"/>
        <v>0</v>
      </c>
      <c r="L27" s="598"/>
      <c r="M27" s="599"/>
      <c r="N27" s="600"/>
      <c r="O27" s="778">
        <f t="shared" si="1"/>
        <v>0</v>
      </c>
      <c r="P27" s="3"/>
      <c r="R27" s="1834"/>
      <c r="S27" s="1834"/>
      <c r="T27" s="1834"/>
      <c r="U27" s="1834"/>
    </row>
    <row r="28" spans="2:21" x14ac:dyDescent="0.25">
      <c r="B28" s="4"/>
      <c r="C28" s="1071">
        <f>'2A'!C16</f>
        <v>0</v>
      </c>
      <c r="D28" s="593"/>
      <c r="E28" s="594"/>
      <c r="F28" s="595"/>
      <c r="G28" s="595"/>
      <c r="H28" s="595"/>
      <c r="I28" s="595"/>
      <c r="J28" s="596"/>
      <c r="K28" s="597">
        <f t="shared" si="0"/>
        <v>0</v>
      </c>
      <c r="L28" s="598"/>
      <c r="M28" s="599"/>
      <c r="N28" s="600"/>
      <c r="O28" s="778">
        <f t="shared" si="1"/>
        <v>0</v>
      </c>
      <c r="P28" s="3"/>
    </row>
    <row r="29" spans="2:21" x14ac:dyDescent="0.25">
      <c r="B29" s="4"/>
      <c r="C29" s="1071">
        <f>'2A'!C17</f>
        <v>0</v>
      </c>
      <c r="D29" s="601"/>
      <c r="E29" s="602"/>
      <c r="F29" s="603"/>
      <c r="G29" s="603"/>
      <c r="H29" s="603"/>
      <c r="I29" s="603"/>
      <c r="J29" s="600"/>
      <c r="K29" s="597">
        <f t="shared" si="0"/>
        <v>0</v>
      </c>
      <c r="L29" s="598"/>
      <c r="M29" s="599"/>
      <c r="N29" s="600"/>
      <c r="O29" s="778">
        <f t="shared" si="1"/>
        <v>0</v>
      </c>
      <c r="P29" s="3"/>
    </row>
    <row r="30" spans="2:21" x14ac:dyDescent="0.25">
      <c r="B30" s="4"/>
      <c r="C30" s="1071">
        <f>'2A'!C18</f>
        <v>0</v>
      </c>
      <c r="D30" s="593"/>
      <c r="E30" s="594"/>
      <c r="F30" s="595"/>
      <c r="G30" s="595"/>
      <c r="H30" s="595"/>
      <c r="I30" s="595"/>
      <c r="J30" s="596"/>
      <c r="K30" s="597">
        <f t="shared" si="0"/>
        <v>0</v>
      </c>
      <c r="L30" s="598"/>
      <c r="M30" s="599"/>
      <c r="N30" s="600"/>
      <c r="O30" s="778">
        <f t="shared" si="1"/>
        <v>0</v>
      </c>
      <c r="P30" s="3"/>
    </row>
    <row r="31" spans="2:21" x14ac:dyDescent="0.25">
      <c r="B31" s="4"/>
      <c r="C31" s="1071">
        <f>'2A'!C19</f>
        <v>0</v>
      </c>
      <c r="D31" s="601"/>
      <c r="E31" s="602"/>
      <c r="F31" s="603"/>
      <c r="G31" s="603"/>
      <c r="H31" s="603"/>
      <c r="I31" s="603"/>
      <c r="J31" s="600"/>
      <c r="K31" s="597">
        <f t="shared" si="0"/>
        <v>0</v>
      </c>
      <c r="L31" s="598"/>
      <c r="M31" s="599"/>
      <c r="N31" s="600"/>
      <c r="O31" s="778">
        <f t="shared" si="1"/>
        <v>0</v>
      </c>
      <c r="P31" s="3"/>
    </row>
    <row r="32" spans="2:21" x14ac:dyDescent="0.25">
      <c r="B32" s="4"/>
      <c r="C32" s="1072">
        <f>'2A'!C20</f>
        <v>0</v>
      </c>
      <c r="D32" s="593"/>
      <c r="E32" s="594"/>
      <c r="F32" s="595"/>
      <c r="G32" s="595"/>
      <c r="H32" s="595"/>
      <c r="I32" s="595"/>
      <c r="J32" s="596"/>
      <c r="K32" s="597">
        <f t="shared" si="0"/>
        <v>0</v>
      </c>
      <c r="L32" s="598"/>
      <c r="M32" s="599"/>
      <c r="N32" s="600"/>
      <c r="O32" s="778">
        <f t="shared" si="1"/>
        <v>0</v>
      </c>
      <c r="P32" s="3"/>
    </row>
    <row r="33" spans="2:16" ht="15.75" thickBot="1" x14ac:dyDescent="0.3">
      <c r="B33" s="4"/>
      <c r="C33" s="1073">
        <f>'2A'!C21</f>
        <v>0</v>
      </c>
      <c r="D33" s="605"/>
      <c r="E33" s="606"/>
      <c r="F33" s="607"/>
      <c r="G33" s="607"/>
      <c r="H33" s="607"/>
      <c r="I33" s="607"/>
      <c r="J33" s="608"/>
      <c r="K33" s="609">
        <f t="shared" si="0"/>
        <v>0</v>
      </c>
      <c r="L33" s="604"/>
      <c r="M33" s="610"/>
      <c r="N33" s="611"/>
      <c r="O33" s="779">
        <f t="shared" si="1"/>
        <v>0</v>
      </c>
      <c r="P33" s="3"/>
    </row>
    <row r="34" spans="2:16" ht="16.5" thickTop="1" thickBot="1" x14ac:dyDescent="0.3">
      <c r="B34" s="4"/>
      <c r="C34" s="326" t="s">
        <v>65</v>
      </c>
      <c r="D34" s="499"/>
      <c r="E34" s="612">
        <f t="shared" ref="E34:K34" si="2">SUM(E20:E33)</f>
        <v>0</v>
      </c>
      <c r="F34" s="613">
        <f t="shared" si="2"/>
        <v>0</v>
      </c>
      <c r="G34" s="613">
        <f t="shared" si="2"/>
        <v>0</v>
      </c>
      <c r="H34" s="613">
        <f t="shared" si="2"/>
        <v>0</v>
      </c>
      <c r="I34" s="613">
        <f t="shared" si="2"/>
        <v>0</v>
      </c>
      <c r="J34" s="614">
        <f t="shared" si="2"/>
        <v>0</v>
      </c>
      <c r="K34" s="504">
        <f t="shared" si="2"/>
        <v>0</v>
      </c>
      <c r="L34" s="501"/>
      <c r="M34" s="502"/>
      <c r="N34" s="500">
        <f>SUM(N20:N33)</f>
        <v>0</v>
      </c>
      <c r="O34" s="503">
        <f>SUM(O20:O33)</f>
        <v>0</v>
      </c>
      <c r="P34" s="3"/>
    </row>
    <row r="35" spans="2:16" ht="15.75" thickBot="1" x14ac:dyDescent="0.3">
      <c r="B35" s="905"/>
      <c r="C35" s="6"/>
      <c r="D35" s="6"/>
      <c r="E35" s="6"/>
      <c r="F35" s="6"/>
      <c r="G35" s="6"/>
      <c r="H35" s="6"/>
      <c r="I35" s="6"/>
      <c r="J35" s="6"/>
      <c r="K35" s="6"/>
      <c r="L35" s="6"/>
      <c r="M35" s="6"/>
      <c r="N35" s="6"/>
      <c r="O35" s="6"/>
      <c r="P35" s="906"/>
    </row>
  </sheetData>
  <sheetProtection algorithmName="SHA-512" hashValue="pO5pm1slIRQ0zc1AwDVK0ETbO641D1supPI07VQ29CcPvtHiPO/TStlIyyRY9qdhhevC2af3C7N/2kQMHF/AKA==" saltValue="ylVLwC+IjpvyJ6vWGN2zTQ==" spinCount="100000" sheet="1" formatCells="0" formatColumns="0" formatRows="0"/>
  <mergeCells count="19">
    <mergeCell ref="K18:K19"/>
    <mergeCell ref="L18:L19"/>
    <mergeCell ref="M18:M19"/>
    <mergeCell ref="R20:U21"/>
    <mergeCell ref="R23:U24"/>
    <mergeCell ref="R26:U27"/>
    <mergeCell ref="C13:O13"/>
    <mergeCell ref="M17:N17"/>
    <mergeCell ref="C15:K15"/>
    <mergeCell ref="D17:K17"/>
    <mergeCell ref="D18:D19"/>
    <mergeCell ref="E18:E19"/>
    <mergeCell ref="F18:F19"/>
    <mergeCell ref="G18:G19"/>
    <mergeCell ref="H18:H19"/>
    <mergeCell ref="N18:N19"/>
    <mergeCell ref="O18:O19"/>
    <mergeCell ref="I18:I19"/>
    <mergeCell ref="J18:J19"/>
  </mergeCells>
  <conditionalFormatting sqref="E20:E33">
    <cfRule type="expression" dxfId="124" priority="32">
      <formula>$R$20&lt;&gt;""</formula>
    </cfRule>
  </conditionalFormatting>
  <conditionalFormatting sqref="F20:F33">
    <cfRule type="expression" dxfId="123" priority="36">
      <formula>$R$23&lt;&gt;""</formula>
    </cfRule>
  </conditionalFormatting>
  <conditionalFormatting sqref="G20:G33">
    <cfRule type="expression" dxfId="122" priority="39">
      <formula>$R$26&lt;&gt;""</formula>
    </cfRule>
  </conditionalFormatting>
  <conditionalFormatting sqref="R20:U27">
    <cfRule type="containsText" dxfId="121" priority="1" operator="containsText" text="warning">
      <formula>NOT(ISERROR(SEARCH("warning",R20)))</formula>
    </cfRule>
  </conditionalFormatting>
  <pageMargins left="0.7" right="0.7" top="0.75" bottom="0.75" header="0.3" footer="0.3"/>
  <pageSetup scale="87" orientation="landscape" r:id="rId1"/>
  <headerFooter>
    <oddFooter>&amp;LForm 2B
Square Footage Details&amp;CCFA Forms</oddFooter>
  </headerFooter>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4:H57"/>
  <sheetViews>
    <sheetView showGridLines="0" zoomScaleNormal="100" workbookViewId="0">
      <selection activeCell="M27" sqref="M27"/>
    </sheetView>
  </sheetViews>
  <sheetFormatPr defaultColWidth="9.140625" defaultRowHeight="15" x14ac:dyDescent="0.25"/>
  <cols>
    <col min="1" max="2" width="1.7109375" style="315" customWidth="1"/>
    <col min="3" max="3" width="42.5703125" style="315" customWidth="1"/>
    <col min="4" max="4" width="11" style="315" customWidth="1"/>
    <col min="5" max="5" width="19.42578125" style="315" bestFit="1" customWidth="1"/>
    <col min="6" max="6" width="10.140625" style="315" customWidth="1"/>
    <col min="7" max="7" width="11" style="315" customWidth="1"/>
    <col min="8" max="8" width="1.7109375" style="315" customWidth="1"/>
    <col min="9" max="16384" width="9.140625" style="315"/>
  </cols>
  <sheetData>
    <row r="14" spans="2:8" ht="9" customHeight="1" thickBot="1" x14ac:dyDescent="0.3"/>
    <row r="15" spans="2:8" ht="9" customHeight="1" x14ac:dyDescent="0.25">
      <c r="B15" s="327"/>
      <c r="C15" s="328"/>
      <c r="D15" s="328"/>
      <c r="E15" s="328"/>
      <c r="F15" s="328"/>
      <c r="G15" s="328"/>
      <c r="H15" s="329"/>
    </row>
    <row r="16" spans="2:8" ht="18.75" x14ac:dyDescent="0.3">
      <c r="B16" s="330"/>
      <c r="C16" s="1767" t="s">
        <v>66</v>
      </c>
      <c r="D16" s="1767"/>
      <c r="E16" s="1767"/>
      <c r="F16" s="1767"/>
      <c r="G16" s="1767"/>
      <c r="H16" s="331"/>
    </row>
    <row r="17" spans="2:8" x14ac:dyDescent="0.25">
      <c r="B17" s="330"/>
      <c r="C17" s="332"/>
      <c r="D17" s="115"/>
      <c r="E17" s="115"/>
      <c r="F17" s="115"/>
      <c r="G17" s="115"/>
      <c r="H17" s="331"/>
    </row>
    <row r="18" spans="2:8" ht="15.75" thickBot="1" x14ac:dyDescent="0.3">
      <c r="B18" s="330"/>
      <c r="C18" s="1838" t="str">
        <f>IF('1'!G5="",Messages!B3,(CONCATENATE("Project Name: ",'1'!G5)))</f>
        <v>Enter Project Name on Form 1</v>
      </c>
      <c r="D18" s="1838"/>
      <c r="E18" s="1838"/>
      <c r="F18" s="1838"/>
      <c r="G18" s="115"/>
      <c r="H18" s="331"/>
    </row>
    <row r="19" spans="2:8" x14ac:dyDescent="0.25">
      <c r="B19" s="330"/>
      <c r="C19" s="332"/>
      <c r="D19" s="115"/>
      <c r="E19" s="115"/>
      <c r="F19" s="115"/>
      <c r="G19" s="115"/>
      <c r="H19" s="331"/>
    </row>
    <row r="20" spans="2:8" ht="30" x14ac:dyDescent="0.25">
      <c r="B20" s="330"/>
      <c r="C20" s="1517" t="s">
        <v>67</v>
      </c>
      <c r="D20" s="1518" t="s">
        <v>68</v>
      </c>
      <c r="E20" s="1519" t="s">
        <v>69</v>
      </c>
      <c r="F20" s="1518" t="s">
        <v>70</v>
      </c>
      <c r="G20" s="1520" t="s">
        <v>558</v>
      </c>
      <c r="H20" s="331"/>
    </row>
    <row r="21" spans="2:8" x14ac:dyDescent="0.25">
      <c r="B21" s="330"/>
      <c r="C21" s="1314" t="s">
        <v>505</v>
      </c>
      <c r="D21" s="1315" t="s">
        <v>505</v>
      </c>
      <c r="E21" s="1316" t="s">
        <v>505</v>
      </c>
      <c r="F21" s="1315" t="s">
        <v>505</v>
      </c>
      <c r="G21" s="1317"/>
      <c r="H21" s="331"/>
    </row>
    <row r="22" spans="2:8" x14ac:dyDescent="0.25">
      <c r="B22" s="330"/>
      <c r="C22" s="1318"/>
      <c r="D22" s="1319"/>
      <c r="E22" s="1320"/>
      <c r="F22" s="1319"/>
      <c r="G22" s="1321"/>
      <c r="H22" s="331"/>
    </row>
    <row r="23" spans="2:8" x14ac:dyDescent="0.25">
      <c r="B23" s="330"/>
      <c r="C23" s="1318"/>
      <c r="D23" s="1319"/>
      <c r="E23" s="1320"/>
      <c r="F23" s="1319"/>
      <c r="G23" s="1321"/>
      <c r="H23" s="331"/>
    </row>
    <row r="24" spans="2:8" x14ac:dyDescent="0.25">
      <c r="B24" s="330"/>
      <c r="C24" s="1318"/>
      <c r="D24" s="1319"/>
      <c r="E24" s="1320"/>
      <c r="F24" s="1319"/>
      <c r="G24" s="1321"/>
      <c r="H24" s="331"/>
    </row>
    <row r="25" spans="2:8" x14ac:dyDescent="0.25">
      <c r="B25" s="330"/>
      <c r="C25" s="1318"/>
      <c r="D25" s="1319"/>
      <c r="E25" s="1320"/>
      <c r="F25" s="1319"/>
      <c r="G25" s="1321"/>
      <c r="H25" s="331"/>
    </row>
    <row r="26" spans="2:8" x14ac:dyDescent="0.25">
      <c r="B26" s="330"/>
      <c r="C26" s="1318"/>
      <c r="D26" s="1319"/>
      <c r="E26" s="1320"/>
      <c r="F26" s="1319"/>
      <c r="G26" s="1321"/>
      <c r="H26" s="331"/>
    </row>
    <row r="27" spans="2:8" x14ac:dyDescent="0.25">
      <c r="B27" s="330"/>
      <c r="C27" s="1318"/>
      <c r="D27" s="1319"/>
      <c r="E27" s="1320"/>
      <c r="F27" s="1319"/>
      <c r="G27" s="1321"/>
      <c r="H27" s="331"/>
    </row>
    <row r="28" spans="2:8" x14ac:dyDescent="0.25">
      <c r="B28" s="330"/>
      <c r="C28" s="1318"/>
      <c r="D28" s="1319"/>
      <c r="E28" s="1320"/>
      <c r="F28" s="1319"/>
      <c r="G28" s="1321"/>
      <c r="H28" s="331"/>
    </row>
    <row r="29" spans="2:8" x14ac:dyDescent="0.25">
      <c r="B29" s="330"/>
      <c r="C29" s="1318"/>
      <c r="D29" s="1319"/>
      <c r="E29" s="1320"/>
      <c r="F29" s="1319"/>
      <c r="G29" s="1321"/>
      <c r="H29" s="331"/>
    </row>
    <row r="30" spans="2:8" x14ac:dyDescent="0.25">
      <c r="B30" s="330"/>
      <c r="C30" s="1318"/>
      <c r="D30" s="1319"/>
      <c r="E30" s="1320"/>
      <c r="F30" s="1319"/>
      <c r="G30" s="1321"/>
      <c r="H30" s="331"/>
    </row>
    <row r="31" spans="2:8" x14ac:dyDescent="0.25">
      <c r="B31" s="330"/>
      <c r="C31" s="1318"/>
      <c r="D31" s="1319"/>
      <c r="E31" s="1320"/>
      <c r="F31" s="1319"/>
      <c r="G31" s="1321"/>
      <c r="H31" s="331"/>
    </row>
    <row r="32" spans="2:8" x14ac:dyDescent="0.25">
      <c r="B32" s="330"/>
      <c r="C32" s="1318"/>
      <c r="D32" s="1319"/>
      <c r="E32" s="1320"/>
      <c r="F32" s="1319"/>
      <c r="G32" s="1321"/>
      <c r="H32" s="331"/>
    </row>
    <row r="33" spans="2:8" x14ac:dyDescent="0.25">
      <c r="B33" s="330"/>
      <c r="C33" s="1318"/>
      <c r="D33" s="1319"/>
      <c r="E33" s="1320"/>
      <c r="F33" s="1319"/>
      <c r="G33" s="1321"/>
      <c r="H33" s="331"/>
    </row>
    <row r="34" spans="2:8" x14ac:dyDescent="0.25">
      <c r="B34" s="330"/>
      <c r="C34" s="1318"/>
      <c r="D34" s="1319"/>
      <c r="E34" s="1320"/>
      <c r="F34" s="1319"/>
      <c r="G34" s="1321"/>
      <c r="H34" s="331"/>
    </row>
    <row r="35" spans="2:8" x14ac:dyDescent="0.25">
      <c r="B35" s="330"/>
      <c r="C35" s="1318"/>
      <c r="D35" s="1319"/>
      <c r="E35" s="1320"/>
      <c r="F35" s="1319"/>
      <c r="G35" s="1321"/>
      <c r="H35" s="331"/>
    </row>
    <row r="36" spans="2:8" x14ac:dyDescent="0.25">
      <c r="B36" s="330"/>
      <c r="C36" s="1318"/>
      <c r="D36" s="1319"/>
      <c r="E36" s="1320"/>
      <c r="F36" s="1319"/>
      <c r="G36" s="1321"/>
      <c r="H36" s="331"/>
    </row>
    <row r="37" spans="2:8" x14ac:dyDescent="0.25">
      <c r="B37" s="330"/>
      <c r="C37" s="1318"/>
      <c r="D37" s="1319"/>
      <c r="E37" s="1320"/>
      <c r="F37" s="1319"/>
      <c r="G37" s="1321"/>
      <c r="H37" s="331"/>
    </row>
    <row r="38" spans="2:8" x14ac:dyDescent="0.25">
      <c r="B38" s="330"/>
      <c r="C38" s="1318"/>
      <c r="D38" s="1319"/>
      <c r="E38" s="1320"/>
      <c r="F38" s="1319"/>
      <c r="G38" s="1321"/>
      <c r="H38" s="331"/>
    </row>
    <row r="39" spans="2:8" x14ac:dyDescent="0.25">
      <c r="B39" s="330"/>
      <c r="C39" s="1322"/>
      <c r="D39" s="1323"/>
      <c r="E39" s="564"/>
      <c r="F39" s="1323"/>
      <c r="G39" s="1324"/>
      <c r="H39" s="331"/>
    </row>
    <row r="40" spans="2:8" ht="15.75" thickBot="1" x14ac:dyDescent="0.3">
      <c r="B40" s="330"/>
      <c r="C40" s="907"/>
      <c r="D40" s="908"/>
      <c r="E40" s="909"/>
      <c r="F40" s="908"/>
      <c r="G40" s="910"/>
      <c r="H40" s="331"/>
    </row>
    <row r="41" spans="2:8" ht="17.25" customHeight="1" thickTop="1" thickBot="1" x14ac:dyDescent="0.3">
      <c r="B41" s="330"/>
      <c r="C41" s="115"/>
      <c r="D41" s="115"/>
      <c r="E41" s="115"/>
      <c r="F41" s="1166" t="s">
        <v>691</v>
      </c>
      <c r="G41" s="337">
        <f>SUM(G21:G40)</f>
        <v>0</v>
      </c>
      <c r="H41" s="331"/>
    </row>
    <row r="42" spans="2:8" ht="17.25" customHeight="1" thickTop="1" x14ac:dyDescent="0.25">
      <c r="B42" s="330"/>
      <c r="C42" s="115"/>
      <c r="D42" s="115"/>
      <c r="E42" s="1863" t="str">
        <f>IF(AND(G41&lt;&gt;'2A'!M39,G41&lt;&gt;0),Messages!B22,"")</f>
        <v/>
      </c>
      <c r="F42" s="1863"/>
      <c r="G42" s="1863"/>
      <c r="H42" s="331"/>
    </row>
    <row r="43" spans="2:8" x14ac:dyDescent="0.25">
      <c r="B43" s="330"/>
      <c r="C43" s="333" t="s">
        <v>71</v>
      </c>
      <c r="D43" s="115"/>
      <c r="E43" s="1864"/>
      <c r="F43" s="1864"/>
      <c r="G43" s="1864"/>
      <c r="H43" s="331"/>
    </row>
    <row r="44" spans="2:8" x14ac:dyDescent="0.25">
      <c r="B44" s="330"/>
      <c r="C44" s="1854"/>
      <c r="D44" s="1855"/>
      <c r="E44" s="1855"/>
      <c r="F44" s="1855"/>
      <c r="G44" s="1856"/>
      <c r="H44" s="331"/>
    </row>
    <row r="45" spans="2:8" x14ac:dyDescent="0.25">
      <c r="B45" s="330"/>
      <c r="C45" s="1857"/>
      <c r="D45" s="1858"/>
      <c r="E45" s="1858"/>
      <c r="F45" s="1858"/>
      <c r="G45" s="1859"/>
      <c r="H45" s="331"/>
    </row>
    <row r="46" spans="2:8" x14ac:dyDescent="0.25">
      <c r="B46" s="330"/>
      <c r="C46" s="1857"/>
      <c r="D46" s="1858"/>
      <c r="E46" s="1858"/>
      <c r="F46" s="1858"/>
      <c r="G46" s="1859"/>
      <c r="H46" s="331"/>
    </row>
    <row r="47" spans="2:8" x14ac:dyDescent="0.25">
      <c r="B47" s="330"/>
      <c r="C47" s="1857"/>
      <c r="D47" s="1858"/>
      <c r="E47" s="1858"/>
      <c r="F47" s="1858"/>
      <c r="G47" s="1859"/>
      <c r="H47" s="331"/>
    </row>
    <row r="48" spans="2:8" x14ac:dyDescent="0.25">
      <c r="B48" s="330"/>
      <c r="C48" s="1857"/>
      <c r="D48" s="1858"/>
      <c r="E48" s="1858"/>
      <c r="F48" s="1858"/>
      <c r="G48" s="1859"/>
      <c r="H48" s="331"/>
    </row>
    <row r="49" spans="2:8" x14ac:dyDescent="0.25">
      <c r="B49" s="330"/>
      <c r="C49" s="1857"/>
      <c r="D49" s="1858"/>
      <c r="E49" s="1858"/>
      <c r="F49" s="1858"/>
      <c r="G49" s="1859"/>
      <c r="H49" s="331"/>
    </row>
    <row r="50" spans="2:8" x14ac:dyDescent="0.25">
      <c r="B50" s="330"/>
      <c r="C50" s="1857"/>
      <c r="D50" s="1858"/>
      <c r="E50" s="1858"/>
      <c r="F50" s="1858"/>
      <c r="G50" s="1859"/>
      <c r="H50" s="331"/>
    </row>
    <row r="51" spans="2:8" x14ac:dyDescent="0.25">
      <c r="B51" s="330"/>
      <c r="C51" s="1857"/>
      <c r="D51" s="1858"/>
      <c r="E51" s="1858"/>
      <c r="F51" s="1858"/>
      <c r="G51" s="1859"/>
      <c r="H51" s="331"/>
    </row>
    <row r="52" spans="2:8" x14ac:dyDescent="0.25">
      <c r="B52" s="330"/>
      <c r="C52" s="1857"/>
      <c r="D52" s="1858"/>
      <c r="E52" s="1858"/>
      <c r="F52" s="1858"/>
      <c r="G52" s="1859"/>
      <c r="H52" s="331"/>
    </row>
    <row r="53" spans="2:8" x14ac:dyDescent="0.25">
      <c r="B53" s="330"/>
      <c r="C53" s="1857"/>
      <c r="D53" s="1858"/>
      <c r="E53" s="1858"/>
      <c r="F53" s="1858"/>
      <c r="G53" s="1859"/>
      <c r="H53" s="331"/>
    </row>
    <row r="54" spans="2:8" x14ac:dyDescent="0.25">
      <c r="B54" s="330"/>
      <c r="C54" s="1857"/>
      <c r="D54" s="1858"/>
      <c r="E54" s="1858"/>
      <c r="F54" s="1858"/>
      <c r="G54" s="1859"/>
      <c r="H54" s="331"/>
    </row>
    <row r="55" spans="2:8" x14ac:dyDescent="0.25">
      <c r="B55" s="330"/>
      <c r="C55" s="1857"/>
      <c r="D55" s="1858"/>
      <c r="E55" s="1858"/>
      <c r="F55" s="1858"/>
      <c r="G55" s="1859"/>
      <c r="H55" s="331"/>
    </row>
    <row r="56" spans="2:8" ht="9" customHeight="1" x14ac:dyDescent="0.25">
      <c r="B56" s="330"/>
      <c r="C56" s="1860"/>
      <c r="D56" s="1861"/>
      <c r="E56" s="1861"/>
      <c r="F56" s="1861"/>
      <c r="G56" s="1862"/>
      <c r="H56" s="331"/>
    </row>
    <row r="57" spans="2:8" ht="15.75" thickBot="1" x14ac:dyDescent="0.3">
      <c r="B57" s="334"/>
      <c r="C57" s="335"/>
      <c r="D57" s="335"/>
      <c r="E57" s="335"/>
      <c r="F57" s="335"/>
      <c r="G57" s="335"/>
      <c r="H57" s="336"/>
    </row>
  </sheetData>
  <sheetProtection algorithmName="SHA-512" hashValue="PWB4HGvq2dRapEbE14o5pxv/k+srIB28oaAkYq/MJ5tkDjWn17bEeBhe75BBbIgNapXfTzsiLsgajn3mpkyyXg==" saltValue="KGGlBwgwMcHNwFOesZwwiA==" spinCount="100000" sheet="1" formatCells="0" formatColumns="0" formatRows="0"/>
  <mergeCells count="4">
    <mergeCell ref="C16:G16"/>
    <mergeCell ref="C44:G56"/>
    <mergeCell ref="C18:F18"/>
    <mergeCell ref="E42:G43"/>
  </mergeCells>
  <conditionalFormatting sqref="E42:G43">
    <cfRule type="containsText" dxfId="90" priority="1" operator="containsText" text="warning">
      <formula>NOT(ISERROR(SEARCH("warning",E42)))</formula>
    </cfRule>
  </conditionalFormatting>
  <dataValidations count="4">
    <dataValidation type="list" allowBlank="1" showInputMessage="1" showErrorMessage="1" sqref="E21:E40">
      <formula1>Res_Type</formula1>
    </dataValidation>
    <dataValidation type="list" allowBlank="1" showInputMessage="1" showErrorMessage="1" sqref="C21:C40">
      <formula1>Population_Types</formula1>
    </dataValidation>
    <dataValidation type="list" allowBlank="1" showInputMessage="1" showErrorMessage="1" sqref="F21:F40">
      <formula1>Units_or_Beds</formula1>
    </dataValidation>
    <dataValidation type="list" allowBlank="1" showInputMessage="1" showErrorMessage="1" sqref="D21:D40">
      <formula1>Yes_or_No</formula1>
    </dataValidation>
  </dataValidations>
  <pageMargins left="0.7" right="0.7" top="0.75" bottom="0.75" header="0.3" footer="0.3"/>
  <pageSetup scale="92" orientation="portrait" r:id="rId1"/>
  <headerFooter>
    <oddFooter>&amp;LForm 3
Populations to be Served&amp;CCFA Forms</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H34"/>
  <sheetViews>
    <sheetView showGridLines="0" zoomScaleNormal="100" workbookViewId="0">
      <selection activeCell="L18" sqref="L18"/>
    </sheetView>
  </sheetViews>
  <sheetFormatPr defaultColWidth="9.140625" defaultRowHeight="15" x14ac:dyDescent="0.25"/>
  <cols>
    <col min="1" max="2" width="1.7109375" style="315" customWidth="1"/>
    <col min="3" max="3" width="32" style="315" customWidth="1"/>
    <col min="4" max="4" width="20" style="315" customWidth="1"/>
    <col min="5" max="5" width="11.42578125" style="315" customWidth="1"/>
    <col min="6" max="7" width="21.42578125" style="315" customWidth="1"/>
    <col min="8" max="8" width="1.7109375" style="315" customWidth="1"/>
    <col min="9" max="16384" width="9.140625" style="315"/>
  </cols>
  <sheetData>
    <row r="1" spans="2:8" ht="9" customHeight="1" thickBot="1" x14ac:dyDescent="0.3"/>
    <row r="2" spans="2:8" ht="9" customHeight="1" x14ac:dyDescent="0.25">
      <c r="B2" s="338"/>
      <c r="C2" s="339"/>
      <c r="D2" s="339"/>
      <c r="E2" s="339"/>
      <c r="F2" s="339"/>
      <c r="G2" s="933"/>
      <c r="H2" s="340"/>
    </row>
    <row r="3" spans="2:8" ht="18.75" x14ac:dyDescent="0.3">
      <c r="B3" s="114"/>
      <c r="C3" s="1866" t="s">
        <v>72</v>
      </c>
      <c r="D3" s="1866"/>
      <c r="E3" s="1866"/>
      <c r="F3" s="1866"/>
      <c r="G3" s="1866"/>
      <c r="H3" s="116"/>
    </row>
    <row r="4" spans="2:8" x14ac:dyDescent="0.25">
      <c r="B4" s="114"/>
      <c r="C4" s="115"/>
      <c r="D4" s="115"/>
      <c r="E4" s="115"/>
      <c r="F4" s="115"/>
      <c r="G4"/>
      <c r="H4" s="116"/>
    </row>
    <row r="5" spans="2:8" ht="15.75" thickBot="1" x14ac:dyDescent="0.3">
      <c r="B5" s="114"/>
      <c r="C5" s="1865" t="str">
        <f>IF('1'!G5="",Messages!B3,(CONCATENATE("Project Name: ",'1'!G5)))</f>
        <v>Enter Project Name on Form 1</v>
      </c>
      <c r="D5" s="1865"/>
      <c r="E5" s="1865"/>
      <c r="F5" s="1865"/>
      <c r="G5"/>
      <c r="H5" s="116"/>
    </row>
    <row r="6" spans="2:8" ht="15.75" thickBot="1" x14ac:dyDescent="0.3">
      <c r="B6" s="114"/>
      <c r="C6" s="115"/>
      <c r="D6" s="115"/>
      <c r="E6" s="115"/>
      <c r="F6" s="115"/>
      <c r="G6"/>
      <c r="H6" s="116"/>
    </row>
    <row r="7" spans="2:8" ht="26.25" thickBot="1" x14ac:dyDescent="0.3">
      <c r="B7" s="114"/>
      <c r="C7" s="341" t="s">
        <v>73</v>
      </c>
      <c r="D7" s="1053" t="s">
        <v>74</v>
      </c>
      <c r="E7" s="1054" t="s">
        <v>75</v>
      </c>
      <c r="F7" s="1054" t="s">
        <v>76</v>
      </c>
      <c r="G7" s="1055" t="s">
        <v>481</v>
      </c>
      <c r="H7" s="116"/>
    </row>
    <row r="8" spans="2:8" ht="26.25" x14ac:dyDescent="0.25">
      <c r="B8" s="114"/>
      <c r="C8" s="1048" t="s">
        <v>77</v>
      </c>
      <c r="D8" s="1057"/>
      <c r="E8" s="1056"/>
      <c r="F8" s="1056"/>
      <c r="G8" s="1058"/>
      <c r="H8" s="116"/>
    </row>
    <row r="9" spans="2:8" x14ac:dyDescent="0.25">
      <c r="B9" s="114"/>
      <c r="C9" s="1051" t="s">
        <v>505</v>
      </c>
      <c r="D9" s="615"/>
      <c r="E9" s="616"/>
      <c r="F9" s="1446">
        <f>D9*E9</f>
        <v>0</v>
      </c>
      <c r="G9" s="1059"/>
      <c r="H9" s="116"/>
    </row>
    <row r="10" spans="2:8" x14ac:dyDescent="0.25">
      <c r="B10" s="114"/>
      <c r="C10" s="1052"/>
      <c r="D10" s="618"/>
      <c r="E10" s="619"/>
      <c r="F10" s="1447">
        <f t="shared" ref="F10:F24" si="0">D10*E10</f>
        <v>0</v>
      </c>
      <c r="G10" s="1059"/>
      <c r="H10" s="116"/>
    </row>
    <row r="11" spans="2:8" x14ac:dyDescent="0.25">
      <c r="B11" s="114"/>
      <c r="C11" s="1052"/>
      <c r="D11" s="618"/>
      <c r="E11" s="619"/>
      <c r="F11" s="1447">
        <f t="shared" si="0"/>
        <v>0</v>
      </c>
      <c r="G11" s="1059"/>
      <c r="H11" s="116"/>
    </row>
    <row r="12" spans="2:8" x14ac:dyDescent="0.25">
      <c r="B12" s="114"/>
      <c r="C12" s="1052"/>
      <c r="D12" s="618"/>
      <c r="E12" s="619"/>
      <c r="F12" s="1447">
        <f t="shared" si="0"/>
        <v>0</v>
      </c>
      <c r="G12" s="1059"/>
      <c r="H12" s="116"/>
    </row>
    <row r="13" spans="2:8" x14ac:dyDescent="0.25">
      <c r="B13" s="114"/>
      <c r="C13" s="1052"/>
      <c r="D13" s="618"/>
      <c r="E13" s="619"/>
      <c r="F13" s="1447">
        <f t="shared" si="0"/>
        <v>0</v>
      </c>
      <c r="G13" s="1059"/>
      <c r="H13" s="116"/>
    </row>
    <row r="14" spans="2:8" x14ac:dyDescent="0.25">
      <c r="B14" s="114"/>
      <c r="C14" s="1052"/>
      <c r="D14" s="618"/>
      <c r="E14" s="619"/>
      <c r="F14" s="1447">
        <f t="shared" si="0"/>
        <v>0</v>
      </c>
      <c r="G14" s="1059"/>
      <c r="H14" s="116"/>
    </row>
    <row r="15" spans="2:8" x14ac:dyDescent="0.25">
      <c r="B15" s="114"/>
      <c r="C15" s="1052"/>
      <c r="D15" s="618"/>
      <c r="E15" s="619"/>
      <c r="F15" s="1447">
        <f t="shared" si="0"/>
        <v>0</v>
      </c>
      <c r="G15" s="1059"/>
      <c r="H15" s="116"/>
    </row>
    <row r="16" spans="2:8" x14ac:dyDescent="0.25">
      <c r="B16" s="114"/>
      <c r="C16" s="1052"/>
      <c r="D16" s="618"/>
      <c r="E16" s="619"/>
      <c r="F16" s="1447">
        <f t="shared" si="0"/>
        <v>0</v>
      </c>
      <c r="G16" s="1059"/>
      <c r="H16" s="116"/>
    </row>
    <row r="17" spans="2:8" x14ac:dyDescent="0.25">
      <c r="B17" s="114"/>
      <c r="C17" s="1052"/>
      <c r="D17" s="618"/>
      <c r="E17" s="619"/>
      <c r="F17" s="1447">
        <f t="shared" si="0"/>
        <v>0</v>
      </c>
      <c r="G17" s="1059"/>
      <c r="H17" s="116"/>
    </row>
    <row r="18" spans="2:8" x14ac:dyDescent="0.25">
      <c r="B18" s="114"/>
      <c r="C18" s="1052"/>
      <c r="D18" s="618"/>
      <c r="E18" s="619"/>
      <c r="F18" s="1447">
        <f t="shared" si="0"/>
        <v>0</v>
      </c>
      <c r="G18" s="1059"/>
      <c r="H18" s="116"/>
    </row>
    <row r="19" spans="2:8" ht="3.75" customHeight="1" x14ac:dyDescent="0.25">
      <c r="B19" s="114"/>
      <c r="C19" s="1049"/>
      <c r="D19" s="1074"/>
      <c r="E19" s="1075"/>
      <c r="F19" s="1448">
        <f t="shared" si="0"/>
        <v>0</v>
      </c>
      <c r="G19" s="1050"/>
      <c r="H19" s="116"/>
    </row>
    <row r="20" spans="2:8" x14ac:dyDescent="0.25">
      <c r="B20" s="114"/>
      <c r="C20" s="617" t="s">
        <v>78</v>
      </c>
      <c r="D20" s="618"/>
      <c r="E20" s="619"/>
      <c r="F20" s="1447">
        <f t="shared" si="0"/>
        <v>0</v>
      </c>
      <c r="G20" s="1059"/>
      <c r="H20" s="116"/>
    </row>
    <row r="21" spans="2:8" x14ac:dyDescent="0.25">
      <c r="B21" s="114"/>
      <c r="C21" s="617" t="s">
        <v>79</v>
      </c>
      <c r="D21" s="618"/>
      <c r="E21" s="619"/>
      <c r="F21" s="1447">
        <f t="shared" si="0"/>
        <v>0</v>
      </c>
      <c r="G21" s="1059"/>
      <c r="H21" s="116"/>
    </row>
    <row r="22" spans="2:8" x14ac:dyDescent="0.25">
      <c r="B22" s="114"/>
      <c r="C22" s="617" t="s">
        <v>80</v>
      </c>
      <c r="D22" s="618"/>
      <c r="E22" s="619"/>
      <c r="F22" s="1447">
        <f t="shared" si="0"/>
        <v>0</v>
      </c>
      <c r="G22" s="1059"/>
      <c r="H22" s="116"/>
    </row>
    <row r="23" spans="2:8" x14ac:dyDescent="0.25">
      <c r="B23" s="114"/>
      <c r="C23" s="617" t="s">
        <v>81</v>
      </c>
      <c r="D23" s="618"/>
      <c r="E23" s="619"/>
      <c r="F23" s="1447">
        <f t="shared" si="0"/>
        <v>0</v>
      </c>
      <c r="G23" s="1059"/>
      <c r="H23" s="116"/>
    </row>
    <row r="24" spans="2:8" ht="15.75" thickBot="1" x14ac:dyDescent="0.3">
      <c r="B24" s="114"/>
      <c r="C24" s="621" t="s">
        <v>82</v>
      </c>
      <c r="D24" s="622"/>
      <c r="E24" s="620"/>
      <c r="F24" s="1449">
        <f t="shared" si="0"/>
        <v>0</v>
      </c>
      <c r="G24" s="1061"/>
      <c r="H24" s="116"/>
    </row>
    <row r="25" spans="2:8" ht="16.5" thickTop="1" thickBot="1" x14ac:dyDescent="0.3">
      <c r="B25" s="114"/>
      <c r="C25" s="342" t="s">
        <v>83</v>
      </c>
      <c r="D25" s="343"/>
      <c r="E25" s="274">
        <f>SUM(E9:E24)</f>
        <v>0</v>
      </c>
      <c r="F25" s="1450">
        <f>SUM(F9:F24)</f>
        <v>0</v>
      </c>
      <c r="G25" s="1060"/>
      <c r="H25" s="116"/>
    </row>
    <row r="26" spans="2:8" x14ac:dyDescent="0.25">
      <c r="B26" s="114"/>
      <c r="C26" s="332"/>
      <c r="D26" s="115"/>
      <c r="E26" s="115"/>
      <c r="F26" s="344" t="s">
        <v>34</v>
      </c>
      <c r="G26"/>
      <c r="H26" s="116"/>
    </row>
    <row r="27" spans="2:8" x14ac:dyDescent="0.25">
      <c r="B27" s="114"/>
      <c r="C27" s="115" t="s">
        <v>945</v>
      </c>
      <c r="D27" s="115"/>
      <c r="E27" s="115"/>
      <c r="F27" s="115"/>
      <c r="G27"/>
      <c r="H27" s="116"/>
    </row>
    <row r="28" spans="2:8" x14ac:dyDescent="0.25">
      <c r="B28" s="114"/>
      <c r="C28" s="1867"/>
      <c r="D28" s="1868"/>
      <c r="E28" s="1868"/>
      <c r="F28" s="1868"/>
      <c r="G28" s="1869"/>
      <c r="H28" s="116"/>
    </row>
    <row r="29" spans="2:8" x14ac:dyDescent="0.25">
      <c r="B29" s="114"/>
      <c r="C29" s="1870"/>
      <c r="D29" s="1871"/>
      <c r="E29" s="1871"/>
      <c r="F29" s="1871"/>
      <c r="G29" s="1872"/>
      <c r="H29" s="116"/>
    </row>
    <row r="30" spans="2:8" x14ac:dyDescent="0.25">
      <c r="B30" s="114"/>
      <c r="C30" s="1870"/>
      <c r="D30" s="1871"/>
      <c r="E30" s="1871"/>
      <c r="F30" s="1871"/>
      <c r="G30" s="1872"/>
      <c r="H30" s="116"/>
    </row>
    <row r="31" spans="2:8" x14ac:dyDescent="0.25">
      <c r="B31" s="114"/>
      <c r="C31" s="1870"/>
      <c r="D31" s="1871"/>
      <c r="E31" s="1871"/>
      <c r="F31" s="1871"/>
      <c r="G31" s="1872"/>
      <c r="H31" s="116"/>
    </row>
    <row r="32" spans="2:8" x14ac:dyDescent="0.25">
      <c r="B32" s="114"/>
      <c r="C32" s="1870"/>
      <c r="D32" s="1871"/>
      <c r="E32" s="1871"/>
      <c r="F32" s="1871"/>
      <c r="G32" s="1872"/>
      <c r="H32" s="116"/>
    </row>
    <row r="33" spans="2:8" x14ac:dyDescent="0.25">
      <c r="B33" s="114"/>
      <c r="C33" s="1873"/>
      <c r="D33" s="1874"/>
      <c r="E33" s="1874"/>
      <c r="F33" s="1874"/>
      <c r="G33" s="1875"/>
      <c r="H33" s="116"/>
    </row>
    <row r="34" spans="2:8" ht="9" customHeight="1" thickBot="1" x14ac:dyDescent="0.3">
      <c r="B34" s="345"/>
      <c r="C34" s="346"/>
      <c r="D34" s="346"/>
      <c r="E34" s="346"/>
      <c r="F34" s="346"/>
      <c r="G34" s="1076"/>
      <c r="H34" s="347"/>
    </row>
  </sheetData>
  <sheetProtection algorithmName="SHA-512" hashValue="/Yo6N0VnSNySmXnsR1jRTEEr2E3ekxVEMdIdt1cT/rKmg2cHF6VuLPyQgHb7dYNP0HqgW8IBc9BhmqCxtcPNoQ==" saltValue="Q9dStdCirM6J4PhRKBv+/Q==" spinCount="100000" sheet="1" formatCells="0" formatColumns="0" formatRows="0"/>
  <mergeCells count="3">
    <mergeCell ref="C5:F5"/>
    <mergeCell ref="C3:G3"/>
    <mergeCell ref="C28:G33"/>
  </mergeCells>
  <dataValidations count="1">
    <dataValidation type="list" allowBlank="1" showInputMessage="1" showErrorMessage="1" sqref="C9:C19">
      <formula1>Relo_Units</formula1>
    </dataValidation>
  </dataValidations>
  <pageMargins left="0.7" right="0.7" top="0.75" bottom="0.75" header="0.3" footer="0.3"/>
  <pageSetup orientation="landscape" r:id="rId1"/>
  <headerFooter>
    <oddFooter>&amp;LForm 4
Relocation Budget&amp;CCFA Forms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1:G85"/>
  <sheetViews>
    <sheetView showGridLines="0" topLeftCell="A13" zoomScaleNormal="100" workbookViewId="0">
      <selection activeCell="M77" sqref="M76:M77"/>
    </sheetView>
  </sheetViews>
  <sheetFormatPr defaultColWidth="9.140625" defaultRowHeight="15" x14ac:dyDescent="0.25"/>
  <cols>
    <col min="1" max="2" width="1.7109375" style="315" customWidth="1"/>
    <col min="3" max="3" width="29.140625" style="315" bestFit="1" customWidth="1"/>
    <col min="4" max="4" width="38.7109375" style="315" bestFit="1" customWidth="1"/>
    <col min="5" max="5" width="20.5703125" style="315" bestFit="1" customWidth="1"/>
    <col min="6" max="6" width="42.85546875" style="315" customWidth="1"/>
    <col min="7" max="7" width="1.7109375" style="315" customWidth="1"/>
    <col min="8" max="16384" width="9.140625" style="315"/>
  </cols>
  <sheetData>
    <row r="11" spans="2:7" ht="9" customHeight="1" thickBot="1" x14ac:dyDescent="0.3"/>
    <row r="12" spans="2:7" ht="9" customHeight="1" x14ac:dyDescent="0.25">
      <c r="B12" s="8"/>
      <c r="C12" s="9"/>
      <c r="D12" s="9"/>
      <c r="E12" s="9"/>
      <c r="F12" s="9"/>
      <c r="G12" s="10"/>
    </row>
    <row r="13" spans="2:7" ht="18.75" x14ac:dyDescent="0.3">
      <c r="B13" s="11"/>
      <c r="C13" s="1767" t="s">
        <v>84</v>
      </c>
      <c r="D13" s="1767"/>
      <c r="E13" s="1767"/>
      <c r="F13" s="1767"/>
      <c r="G13" s="12"/>
    </row>
    <row r="14" spans="2:7" x14ac:dyDescent="0.25">
      <c r="B14" s="4"/>
      <c r="C14" s="2"/>
      <c r="D14" s="2"/>
      <c r="E14" s="1"/>
      <c r="F14" s="1"/>
      <c r="G14" s="3"/>
    </row>
    <row r="15" spans="2:7" ht="15.75" thickBot="1" x14ac:dyDescent="0.3">
      <c r="B15" s="4"/>
      <c r="C15" s="1865" t="str">
        <f>IF('1'!G5="",Messages!B3,(CONCATENATE("Project Name: ",'1'!G5)))</f>
        <v>Enter Project Name on Form 1</v>
      </c>
      <c r="D15" s="1865"/>
      <c r="E15" s="1865"/>
      <c r="F15" s="1"/>
      <c r="G15" s="3"/>
    </row>
    <row r="16" spans="2:7" ht="15.75" thickBot="1" x14ac:dyDescent="0.3">
      <c r="B16" s="4"/>
      <c r="C16" s="348"/>
      <c r="D16" s="115"/>
      <c r="E16" s="115"/>
      <c r="F16" s="17"/>
      <c r="G16" s="3"/>
    </row>
    <row r="17" spans="2:7" ht="26.25" thickBot="1" x14ac:dyDescent="0.3">
      <c r="B17" s="4"/>
      <c r="C17" s="799" t="s">
        <v>85</v>
      </c>
      <c r="D17" s="117" t="s">
        <v>86</v>
      </c>
      <c r="E17" s="118" t="s">
        <v>473</v>
      </c>
      <c r="F17" s="119" t="s">
        <v>607</v>
      </c>
      <c r="G17" s="3"/>
    </row>
    <row r="18" spans="2:7" x14ac:dyDescent="0.25">
      <c r="B18" s="4"/>
      <c r="C18" s="800" t="s">
        <v>87</v>
      </c>
      <c r="D18" s="623" t="s">
        <v>88</v>
      </c>
      <c r="E18" s="1064"/>
      <c r="F18" s="624" t="s">
        <v>89</v>
      </c>
      <c r="G18" s="3"/>
    </row>
    <row r="19" spans="2:7" ht="16.5" customHeight="1" x14ac:dyDescent="0.25">
      <c r="B19" s="4"/>
      <c r="C19" s="797" t="s">
        <v>90</v>
      </c>
      <c r="D19" s="625" t="s">
        <v>91</v>
      </c>
      <c r="E19" s="628"/>
      <c r="F19" s="626" t="s">
        <v>92</v>
      </c>
      <c r="G19" s="3"/>
    </row>
    <row r="20" spans="2:7" x14ac:dyDescent="0.25">
      <c r="B20" s="4"/>
      <c r="C20" s="797" t="s">
        <v>90</v>
      </c>
      <c r="D20" s="625" t="s">
        <v>93</v>
      </c>
      <c r="E20" s="628"/>
      <c r="F20" s="626" t="s">
        <v>94</v>
      </c>
      <c r="G20" s="3"/>
    </row>
    <row r="21" spans="2:7" x14ac:dyDescent="0.25">
      <c r="B21" s="4"/>
      <c r="C21" s="797"/>
      <c r="D21" s="625"/>
      <c r="E21" s="628"/>
      <c r="F21" s="627"/>
      <c r="G21" s="3"/>
    </row>
    <row r="22" spans="2:7" x14ac:dyDescent="0.25">
      <c r="B22" s="4"/>
      <c r="C22" s="801" t="s">
        <v>95</v>
      </c>
      <c r="D22" s="625" t="s">
        <v>96</v>
      </c>
      <c r="E22" s="628"/>
      <c r="F22" s="626" t="s">
        <v>97</v>
      </c>
      <c r="G22" s="3"/>
    </row>
    <row r="23" spans="2:7" x14ac:dyDescent="0.25">
      <c r="B23" s="4"/>
      <c r="C23" s="797" t="s">
        <v>95</v>
      </c>
      <c r="D23" s="625" t="s">
        <v>98</v>
      </c>
      <c r="E23" s="628"/>
      <c r="F23" s="627"/>
      <c r="G23" s="3"/>
    </row>
    <row r="24" spans="2:7" x14ac:dyDescent="0.25">
      <c r="B24" s="4"/>
      <c r="C24" s="797" t="s">
        <v>95</v>
      </c>
      <c r="D24" s="625" t="s">
        <v>99</v>
      </c>
      <c r="E24" s="628"/>
      <c r="F24" s="627"/>
      <c r="G24" s="3"/>
    </row>
    <row r="25" spans="2:7" x14ac:dyDescent="0.25">
      <c r="B25" s="4"/>
      <c r="C25" s="797" t="s">
        <v>95</v>
      </c>
      <c r="D25" s="625" t="s">
        <v>100</v>
      </c>
      <c r="E25" s="628"/>
      <c r="F25" s="627"/>
      <c r="G25" s="3"/>
    </row>
    <row r="26" spans="2:7" x14ac:dyDescent="0.25">
      <c r="B26" s="4"/>
      <c r="C26" s="797" t="s">
        <v>95</v>
      </c>
      <c r="D26" s="625" t="s">
        <v>101</v>
      </c>
      <c r="E26" s="628"/>
      <c r="F26" s="627"/>
      <c r="G26" s="3"/>
    </row>
    <row r="27" spans="2:7" x14ac:dyDescent="0.25">
      <c r="B27" s="4"/>
      <c r="C27" s="797" t="s">
        <v>95</v>
      </c>
      <c r="D27" s="625" t="s">
        <v>102</v>
      </c>
      <c r="E27" s="628"/>
      <c r="F27" s="627"/>
      <c r="G27" s="3"/>
    </row>
    <row r="28" spans="2:7" x14ac:dyDescent="0.25">
      <c r="B28" s="4"/>
      <c r="C28" s="797" t="s">
        <v>95</v>
      </c>
      <c r="D28" s="625" t="s">
        <v>103</v>
      </c>
      <c r="E28" s="628"/>
      <c r="F28" s="627"/>
      <c r="G28" s="3"/>
    </row>
    <row r="29" spans="2:7" x14ac:dyDescent="0.25">
      <c r="B29" s="4"/>
      <c r="C29" s="797" t="s">
        <v>95</v>
      </c>
      <c r="D29" s="625" t="s">
        <v>104</v>
      </c>
      <c r="E29" s="628"/>
      <c r="F29" s="627"/>
      <c r="G29" s="3"/>
    </row>
    <row r="30" spans="2:7" x14ac:dyDescent="0.25">
      <c r="B30" s="4"/>
      <c r="C30" s="797" t="s">
        <v>95</v>
      </c>
      <c r="D30" s="625" t="s">
        <v>105</v>
      </c>
      <c r="E30" s="628"/>
      <c r="F30" s="629"/>
      <c r="G30" s="3"/>
    </row>
    <row r="31" spans="2:7" x14ac:dyDescent="0.25">
      <c r="B31" s="4"/>
      <c r="C31" s="797" t="s">
        <v>95</v>
      </c>
      <c r="D31" s="625" t="s">
        <v>106</v>
      </c>
      <c r="E31" s="628"/>
      <c r="F31" s="629"/>
      <c r="G31" s="3"/>
    </row>
    <row r="32" spans="2:7" x14ac:dyDescent="0.25">
      <c r="B32" s="4"/>
      <c r="C32" s="801"/>
      <c r="D32" s="625"/>
      <c r="E32" s="628"/>
      <c r="F32" s="629"/>
      <c r="G32" s="3"/>
    </row>
    <row r="33" spans="2:7" x14ac:dyDescent="0.25">
      <c r="B33" s="4"/>
      <c r="C33" s="801" t="s">
        <v>107</v>
      </c>
      <c r="D33" s="625" t="s">
        <v>108</v>
      </c>
      <c r="E33" s="628"/>
      <c r="F33" s="629"/>
      <c r="G33" s="3"/>
    </row>
    <row r="34" spans="2:7" x14ac:dyDescent="0.25">
      <c r="B34" s="4"/>
      <c r="C34" s="801" t="s">
        <v>107</v>
      </c>
      <c r="D34" s="625" t="s">
        <v>109</v>
      </c>
      <c r="E34" s="628"/>
      <c r="F34" s="629"/>
      <c r="G34" s="3"/>
    </row>
    <row r="35" spans="2:7" x14ac:dyDescent="0.25">
      <c r="B35" s="4"/>
      <c r="C35" s="801" t="s">
        <v>107</v>
      </c>
      <c r="D35" s="625" t="s">
        <v>110</v>
      </c>
      <c r="E35" s="628"/>
      <c r="F35" s="629"/>
      <c r="G35" s="3"/>
    </row>
    <row r="36" spans="2:7" x14ac:dyDescent="0.25">
      <c r="B36" s="4"/>
      <c r="C36" s="801" t="s">
        <v>107</v>
      </c>
      <c r="D36" s="625" t="s">
        <v>111</v>
      </c>
      <c r="E36" s="628"/>
      <c r="F36" s="629"/>
      <c r="G36" s="3"/>
    </row>
    <row r="37" spans="2:7" x14ac:dyDescent="0.25">
      <c r="B37" s="4"/>
      <c r="C37" s="801" t="s">
        <v>107</v>
      </c>
      <c r="D37" s="625" t="s">
        <v>112</v>
      </c>
      <c r="E37" s="628"/>
      <c r="F37" s="629"/>
      <c r="G37" s="3"/>
    </row>
    <row r="38" spans="2:7" x14ac:dyDescent="0.25">
      <c r="B38" s="4"/>
      <c r="C38" s="801" t="s">
        <v>107</v>
      </c>
      <c r="D38" s="625" t="s">
        <v>113</v>
      </c>
      <c r="E38" s="628"/>
      <c r="F38" s="629"/>
      <c r="G38" s="3"/>
    </row>
    <row r="39" spans="2:7" x14ac:dyDescent="0.25">
      <c r="B39" s="4"/>
      <c r="C39" s="801" t="s">
        <v>107</v>
      </c>
      <c r="D39" s="625" t="s">
        <v>114</v>
      </c>
      <c r="E39" s="628"/>
      <c r="F39" s="629"/>
      <c r="G39" s="3"/>
    </row>
    <row r="40" spans="2:7" x14ac:dyDescent="0.25">
      <c r="B40" s="4"/>
      <c r="C40" s="801" t="s">
        <v>107</v>
      </c>
      <c r="D40" s="625" t="s">
        <v>115</v>
      </c>
      <c r="E40" s="628"/>
      <c r="F40" s="629"/>
      <c r="G40" s="3"/>
    </row>
    <row r="41" spans="2:7" x14ac:dyDescent="0.25">
      <c r="B41" s="4"/>
      <c r="C41" s="801"/>
      <c r="D41" s="625"/>
      <c r="E41" s="628"/>
      <c r="F41" s="629"/>
      <c r="G41" s="3"/>
    </row>
    <row r="42" spans="2:7" x14ac:dyDescent="0.25">
      <c r="B42" s="4"/>
      <c r="C42" s="797" t="s">
        <v>116</v>
      </c>
      <c r="D42" s="625" t="s">
        <v>117</v>
      </c>
      <c r="E42" s="628"/>
      <c r="F42" s="629"/>
      <c r="G42" s="3"/>
    </row>
    <row r="43" spans="2:7" x14ac:dyDescent="0.25">
      <c r="B43" s="4"/>
      <c r="C43" s="797" t="s">
        <v>118</v>
      </c>
      <c r="D43" s="625" t="s">
        <v>119</v>
      </c>
      <c r="E43" s="628"/>
      <c r="F43" s="627"/>
      <c r="G43" s="3"/>
    </row>
    <row r="44" spans="2:7" x14ac:dyDescent="0.25">
      <c r="B44" s="4"/>
      <c r="C44" s="797" t="s">
        <v>116</v>
      </c>
      <c r="D44" s="625" t="s">
        <v>120</v>
      </c>
      <c r="E44" s="628"/>
      <c r="F44" s="629"/>
      <c r="G44" s="3"/>
    </row>
    <row r="45" spans="2:7" x14ac:dyDescent="0.25">
      <c r="B45" s="4"/>
      <c r="C45" s="797" t="s">
        <v>116</v>
      </c>
      <c r="D45" s="625" t="s">
        <v>120</v>
      </c>
      <c r="E45" s="628"/>
      <c r="F45" s="629"/>
      <c r="G45" s="3"/>
    </row>
    <row r="46" spans="2:7" x14ac:dyDescent="0.25">
      <c r="B46" s="4"/>
      <c r="C46" s="797" t="s">
        <v>116</v>
      </c>
      <c r="D46" s="625" t="s">
        <v>120</v>
      </c>
      <c r="E46" s="628"/>
      <c r="F46" s="629"/>
      <c r="G46" s="3"/>
    </row>
    <row r="47" spans="2:7" x14ac:dyDescent="0.25">
      <c r="B47" s="4"/>
      <c r="C47" s="797" t="s">
        <v>118</v>
      </c>
      <c r="D47" s="625" t="s">
        <v>627</v>
      </c>
      <c r="E47" s="628"/>
      <c r="F47" s="629"/>
      <c r="G47" s="3"/>
    </row>
    <row r="48" spans="2:7" x14ac:dyDescent="0.25">
      <c r="B48" s="4"/>
      <c r="C48" s="797" t="s">
        <v>116</v>
      </c>
      <c r="D48" s="625" t="s">
        <v>121</v>
      </c>
      <c r="E48" s="628"/>
      <c r="F48" s="629"/>
      <c r="G48" s="3"/>
    </row>
    <row r="49" spans="2:7" x14ac:dyDescent="0.25">
      <c r="B49" s="4"/>
      <c r="C49" s="797" t="s">
        <v>116</v>
      </c>
      <c r="D49" s="625" t="s">
        <v>122</v>
      </c>
      <c r="E49" s="628"/>
      <c r="F49" s="629"/>
      <c r="G49" s="3"/>
    </row>
    <row r="50" spans="2:7" x14ac:dyDescent="0.25">
      <c r="B50" s="4"/>
      <c r="C50" s="797" t="s">
        <v>118</v>
      </c>
      <c r="D50" s="625" t="s">
        <v>911</v>
      </c>
      <c r="E50" s="628"/>
      <c r="F50" s="629"/>
      <c r="G50" s="3"/>
    </row>
    <row r="51" spans="2:7" x14ac:dyDescent="0.25">
      <c r="B51" s="4"/>
      <c r="C51" s="797" t="s">
        <v>118</v>
      </c>
      <c r="D51" s="625" t="s">
        <v>626</v>
      </c>
      <c r="E51" s="628"/>
      <c r="F51" s="629"/>
      <c r="G51" s="3"/>
    </row>
    <row r="52" spans="2:7" x14ac:dyDescent="0.25">
      <c r="B52" s="4"/>
      <c r="C52" s="797" t="s">
        <v>116</v>
      </c>
      <c r="D52" s="625" t="s">
        <v>123</v>
      </c>
      <c r="E52" s="628"/>
      <c r="F52" s="629"/>
      <c r="G52" s="3"/>
    </row>
    <row r="53" spans="2:7" x14ac:dyDescent="0.25">
      <c r="B53" s="4"/>
      <c r="C53" s="797" t="s">
        <v>116</v>
      </c>
      <c r="D53" s="625" t="s">
        <v>123</v>
      </c>
      <c r="E53" s="628"/>
      <c r="F53" s="629"/>
      <c r="G53" s="3"/>
    </row>
    <row r="54" spans="2:7" x14ac:dyDescent="0.25">
      <c r="B54" s="4"/>
      <c r="C54" s="797" t="s">
        <v>116</v>
      </c>
      <c r="D54" s="625" t="s">
        <v>123</v>
      </c>
      <c r="E54" s="628"/>
      <c r="F54" s="629"/>
      <c r="G54" s="3"/>
    </row>
    <row r="55" spans="2:7" x14ac:dyDescent="0.25">
      <c r="B55" s="4"/>
      <c r="C55" s="797" t="s">
        <v>118</v>
      </c>
      <c r="D55" s="625" t="s">
        <v>912</v>
      </c>
      <c r="E55" s="628"/>
      <c r="F55" s="629"/>
      <c r="G55" s="3"/>
    </row>
    <row r="56" spans="2:7" x14ac:dyDescent="0.25">
      <c r="B56" s="4"/>
      <c r="C56" s="797" t="s">
        <v>116</v>
      </c>
      <c r="D56" s="625" t="s">
        <v>124</v>
      </c>
      <c r="E56" s="628"/>
      <c r="F56" s="629"/>
      <c r="G56" s="3"/>
    </row>
    <row r="57" spans="2:7" x14ac:dyDescent="0.25">
      <c r="B57" s="4"/>
      <c r="C57" s="797" t="s">
        <v>116</v>
      </c>
      <c r="D57" s="625" t="s">
        <v>628</v>
      </c>
      <c r="E57" s="628"/>
      <c r="F57" s="629"/>
      <c r="G57" s="3"/>
    </row>
    <row r="58" spans="2:7" x14ac:dyDescent="0.25">
      <c r="B58" s="4"/>
      <c r="C58" s="797" t="s">
        <v>118</v>
      </c>
      <c r="D58" s="625" t="s">
        <v>913</v>
      </c>
      <c r="E58" s="628"/>
      <c r="F58" s="629"/>
      <c r="G58" s="3"/>
    </row>
    <row r="59" spans="2:7" x14ac:dyDescent="0.25">
      <c r="B59" s="4"/>
      <c r="C59" s="797"/>
      <c r="D59" s="625"/>
      <c r="E59" s="628"/>
      <c r="F59" s="629"/>
      <c r="G59" s="3"/>
    </row>
    <row r="60" spans="2:7" x14ac:dyDescent="0.25">
      <c r="B60" s="4"/>
      <c r="C60" s="797" t="s">
        <v>125</v>
      </c>
      <c r="D60" s="625" t="s">
        <v>126</v>
      </c>
      <c r="E60" s="628"/>
      <c r="F60" s="629"/>
      <c r="G60" s="3"/>
    </row>
    <row r="61" spans="2:7" x14ac:dyDescent="0.25">
      <c r="B61" s="4"/>
      <c r="C61" s="797" t="s">
        <v>125</v>
      </c>
      <c r="D61" s="625" t="s">
        <v>127</v>
      </c>
      <c r="E61" s="628"/>
      <c r="F61" s="629"/>
      <c r="G61" s="3"/>
    </row>
    <row r="62" spans="2:7" x14ac:dyDescent="0.25">
      <c r="B62" s="4"/>
      <c r="C62" s="797" t="s">
        <v>125</v>
      </c>
      <c r="D62" s="625" t="s">
        <v>128</v>
      </c>
      <c r="E62" s="628"/>
      <c r="F62" s="629"/>
      <c r="G62" s="3"/>
    </row>
    <row r="63" spans="2:7" ht="15.75" customHeight="1" x14ac:dyDescent="0.25">
      <c r="B63" s="4"/>
      <c r="C63" s="797" t="s">
        <v>125</v>
      </c>
      <c r="D63" s="625" t="s">
        <v>908</v>
      </c>
      <c r="E63" s="628"/>
      <c r="F63" s="627"/>
      <c r="G63" s="3"/>
    </row>
    <row r="64" spans="2:7" ht="15.75" customHeight="1" x14ac:dyDescent="0.25">
      <c r="B64" s="4"/>
      <c r="C64" s="797" t="s">
        <v>125</v>
      </c>
      <c r="D64" s="625" t="s">
        <v>909</v>
      </c>
      <c r="E64" s="628"/>
      <c r="F64" s="627"/>
      <c r="G64" s="3"/>
    </row>
    <row r="65" spans="2:7" ht="15.75" customHeight="1" x14ac:dyDescent="0.25">
      <c r="B65" s="4"/>
      <c r="C65" s="797" t="s">
        <v>125</v>
      </c>
      <c r="D65" s="625" t="s">
        <v>910</v>
      </c>
      <c r="E65" s="628"/>
      <c r="F65" s="627"/>
      <c r="G65" s="3"/>
    </row>
    <row r="66" spans="2:7" x14ac:dyDescent="0.25">
      <c r="B66" s="4"/>
      <c r="C66" s="797" t="s">
        <v>125</v>
      </c>
      <c r="D66" s="625" t="s">
        <v>129</v>
      </c>
      <c r="E66" s="628"/>
      <c r="F66" s="629"/>
      <c r="G66" s="3"/>
    </row>
    <row r="67" spans="2:7" x14ac:dyDescent="0.25">
      <c r="B67" s="4"/>
      <c r="C67" s="797" t="s">
        <v>125</v>
      </c>
      <c r="D67" s="625" t="s">
        <v>130</v>
      </c>
      <c r="E67" s="628"/>
      <c r="F67" s="627"/>
      <c r="G67" s="3"/>
    </row>
    <row r="68" spans="2:7" ht="15" customHeight="1" x14ac:dyDescent="0.25">
      <c r="B68" s="4"/>
      <c r="C68" s="797" t="s">
        <v>125</v>
      </c>
      <c r="D68" s="625" t="s">
        <v>131</v>
      </c>
      <c r="E68" s="628"/>
      <c r="F68" s="627"/>
      <c r="G68" s="3"/>
    </row>
    <row r="69" spans="2:7" ht="15.75" customHeight="1" x14ac:dyDescent="0.25">
      <c r="B69" s="13"/>
      <c r="C69" s="797" t="s">
        <v>125</v>
      </c>
      <c r="D69" s="625" t="s">
        <v>132</v>
      </c>
      <c r="E69" s="628"/>
      <c r="F69" s="627"/>
      <c r="G69" s="14"/>
    </row>
    <row r="70" spans="2:7" x14ac:dyDescent="0.25">
      <c r="B70" s="4"/>
      <c r="C70" s="797" t="s">
        <v>133</v>
      </c>
      <c r="D70" s="625" t="s">
        <v>134</v>
      </c>
      <c r="E70" s="628"/>
      <c r="F70" s="627"/>
      <c r="G70" s="3"/>
    </row>
    <row r="71" spans="2:7" x14ac:dyDescent="0.25">
      <c r="B71" s="4"/>
      <c r="C71" s="797" t="s">
        <v>133</v>
      </c>
      <c r="D71" s="625" t="s">
        <v>629</v>
      </c>
      <c r="E71" s="628"/>
      <c r="F71" s="627"/>
      <c r="G71" s="3"/>
    </row>
    <row r="72" spans="2:7" x14ac:dyDescent="0.25">
      <c r="B72" s="4"/>
      <c r="C72" s="797" t="s">
        <v>133</v>
      </c>
      <c r="D72" s="625" t="s">
        <v>135</v>
      </c>
      <c r="E72" s="628"/>
      <c r="F72" s="627"/>
      <c r="G72" s="3"/>
    </row>
    <row r="73" spans="2:7" x14ac:dyDescent="0.25">
      <c r="B73" s="4"/>
      <c r="C73" s="797"/>
      <c r="D73" s="625"/>
      <c r="E73" s="628"/>
      <c r="F73" s="627"/>
      <c r="G73" s="3"/>
    </row>
    <row r="74" spans="2:7" x14ac:dyDescent="0.25">
      <c r="B74" s="4"/>
      <c r="C74" s="797" t="s">
        <v>136</v>
      </c>
      <c r="D74" s="625" t="s">
        <v>137</v>
      </c>
      <c r="E74" s="628"/>
      <c r="F74" s="627"/>
      <c r="G74" s="3"/>
    </row>
    <row r="75" spans="2:7" x14ac:dyDescent="0.25">
      <c r="B75" s="4"/>
      <c r="C75" s="797" t="s">
        <v>136</v>
      </c>
      <c r="D75" s="625" t="s">
        <v>138</v>
      </c>
      <c r="E75" s="628"/>
      <c r="F75" s="627"/>
      <c r="G75" s="3"/>
    </row>
    <row r="76" spans="2:7" x14ac:dyDescent="0.25">
      <c r="B76" s="4"/>
      <c r="C76" s="797" t="s">
        <v>136</v>
      </c>
      <c r="D76" s="625" t="s">
        <v>139</v>
      </c>
      <c r="E76" s="628"/>
      <c r="F76" s="627"/>
      <c r="G76" s="3"/>
    </row>
    <row r="77" spans="2:7" x14ac:dyDescent="0.25">
      <c r="B77" s="4"/>
      <c r="C77" s="797" t="s">
        <v>136</v>
      </c>
      <c r="D77" s="625" t="s">
        <v>140</v>
      </c>
      <c r="E77" s="628"/>
      <c r="F77" s="627"/>
      <c r="G77" s="3"/>
    </row>
    <row r="78" spans="2:7" x14ac:dyDescent="0.25">
      <c r="B78" s="4"/>
      <c r="C78" s="797" t="s">
        <v>136</v>
      </c>
      <c r="D78" s="625" t="s">
        <v>141</v>
      </c>
      <c r="E78" s="628"/>
      <c r="F78" s="627"/>
      <c r="G78" s="3"/>
    </row>
    <row r="79" spans="2:7" x14ac:dyDescent="0.25">
      <c r="B79" s="4"/>
      <c r="C79" s="797" t="s">
        <v>136</v>
      </c>
      <c r="D79" s="625" t="s">
        <v>142</v>
      </c>
      <c r="E79" s="628"/>
      <c r="F79" s="627"/>
      <c r="G79" s="3"/>
    </row>
    <row r="80" spans="2:7" ht="25.5" x14ac:dyDescent="0.25">
      <c r="B80" s="4"/>
      <c r="C80" s="797" t="s">
        <v>136</v>
      </c>
      <c r="D80" s="767" t="s">
        <v>143</v>
      </c>
      <c r="E80" s="628"/>
      <c r="F80" s="627"/>
      <c r="G80" s="3"/>
    </row>
    <row r="81" spans="2:7" x14ac:dyDescent="0.25">
      <c r="B81" s="4"/>
      <c r="C81" s="797" t="s">
        <v>136</v>
      </c>
      <c r="D81" s="767" t="s">
        <v>914</v>
      </c>
      <c r="E81" s="628"/>
      <c r="F81" s="627"/>
      <c r="G81" s="3"/>
    </row>
    <row r="82" spans="2:7" x14ac:dyDescent="0.25">
      <c r="B82" s="4"/>
      <c r="C82" s="797" t="s">
        <v>136</v>
      </c>
      <c r="D82" s="625" t="s">
        <v>915</v>
      </c>
      <c r="E82" s="628"/>
      <c r="F82" s="627"/>
      <c r="G82" s="3"/>
    </row>
    <row r="83" spans="2:7" x14ac:dyDescent="0.25">
      <c r="B83" s="4"/>
      <c r="C83" s="864" t="s">
        <v>136</v>
      </c>
      <c r="D83" s="865" t="s">
        <v>625</v>
      </c>
      <c r="E83" s="628"/>
      <c r="F83" s="866"/>
      <c r="G83" s="3"/>
    </row>
    <row r="84" spans="2:7" ht="15.75" thickBot="1" x14ac:dyDescent="0.3">
      <c r="B84" s="4"/>
      <c r="C84" s="798"/>
      <c r="D84" s="794"/>
      <c r="E84" s="1065"/>
      <c r="F84" s="795"/>
      <c r="G84" s="3"/>
    </row>
    <row r="85" spans="2:7" ht="9" customHeight="1" thickBot="1" x14ac:dyDescent="0.3">
      <c r="B85" s="5"/>
      <c r="C85" s="6"/>
      <c r="D85" s="6"/>
      <c r="E85" s="6"/>
      <c r="F85" s="6"/>
      <c r="G85" s="7"/>
    </row>
  </sheetData>
  <sheetProtection formatCells="0" formatColumns="0" formatRows="0" insertRows="0"/>
  <autoFilter ref="C17:F82"/>
  <mergeCells count="2">
    <mergeCell ref="C13:F13"/>
    <mergeCell ref="C15:E15"/>
  </mergeCells>
  <dataValidations count="1">
    <dataValidation type="date" allowBlank="1" showInputMessage="1" showErrorMessage="1" errorTitle="Date Format" error="Please enter a date in the MM/DD/YYYY format" sqref="E55:E84 E18:E54">
      <formula1>1</formula1>
      <formula2>402133</formula2>
    </dataValidation>
  </dataValidations>
  <pageMargins left="0.7" right="0.7" top="0.75" bottom="0.75" header="0.3" footer="0.3"/>
  <pageSetup scale="68" orientation="portrait" r:id="rId1"/>
  <headerFooter>
    <oddFooter>&amp;LForm 5
Project Schedule&amp;CCFA Forms</oddFooter>
  </headerFooter>
  <rowBreaks count="1" manualBreakCount="1">
    <brk id="72" min="1" max="6"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2:X145"/>
  <sheetViews>
    <sheetView showGridLines="0" zoomScaleNormal="100" zoomScaleSheetLayoutView="100" workbookViewId="0">
      <pane ySplit="25" topLeftCell="A124" activePane="bottomLeft" state="frozen"/>
      <selection pane="bottomLeft" activeCell="O130" sqref="O130"/>
    </sheetView>
  </sheetViews>
  <sheetFormatPr defaultColWidth="9.140625" defaultRowHeight="15" x14ac:dyDescent="0.25"/>
  <cols>
    <col min="1" max="2" width="1.7109375" customWidth="1"/>
    <col min="3" max="3" width="2.85546875" customWidth="1"/>
    <col min="4" max="4" width="5.7109375" customWidth="1"/>
    <col min="5" max="5" width="8.5703125" customWidth="1"/>
    <col min="6" max="6" width="12.85546875" customWidth="1"/>
    <col min="7" max="7" width="10.7109375" customWidth="1"/>
    <col min="8" max="8" width="1.42578125" customWidth="1"/>
    <col min="9" max="9" width="7.85546875" customWidth="1"/>
    <col min="10" max="11" width="11.42578125" customWidth="1"/>
    <col min="12" max="12" width="16.85546875" customWidth="1"/>
    <col min="13" max="17" width="13.42578125" bestFit="1" customWidth="1"/>
    <col min="18" max="18" width="0.7109375" customWidth="1"/>
    <col min="19" max="19" width="10.85546875" customWidth="1"/>
    <col min="20" max="21" width="13.42578125" bestFit="1" customWidth="1"/>
    <col min="22" max="22" width="1.7109375" customWidth="1"/>
    <col min="23" max="23" width="29" customWidth="1"/>
    <col min="24" max="24" width="1.7109375" customWidth="1"/>
  </cols>
  <sheetData>
    <row r="12" spans="2:24" ht="9" customHeight="1" thickBot="1" x14ac:dyDescent="0.3"/>
    <row r="13" spans="2:24" ht="9" customHeight="1" x14ac:dyDescent="0.25">
      <c r="B13" s="349"/>
      <c r="C13" s="350"/>
      <c r="D13" s="350"/>
      <c r="E13" s="350"/>
      <c r="F13" s="350"/>
      <c r="G13" s="350"/>
      <c r="H13" s="350"/>
      <c r="I13" s="318"/>
      <c r="J13" s="318"/>
      <c r="K13" s="318"/>
      <c r="L13" s="318"/>
      <c r="M13" s="350"/>
      <c r="N13" s="350"/>
      <c r="O13" s="21"/>
      <c r="P13" s="21"/>
      <c r="Q13" s="21"/>
      <c r="R13" s="21"/>
      <c r="S13" s="21"/>
      <c r="T13" s="21"/>
      <c r="U13" s="21"/>
      <c r="V13" s="21"/>
      <c r="W13" s="21"/>
      <c r="X13" s="1579"/>
    </row>
    <row r="14" spans="2:24" ht="18.75" x14ac:dyDescent="0.3">
      <c r="B14" s="351"/>
      <c r="C14" s="1767" t="s">
        <v>144</v>
      </c>
      <c r="D14" s="1767"/>
      <c r="E14" s="1767"/>
      <c r="F14" s="1767"/>
      <c r="G14" s="1767"/>
      <c r="H14" s="1767"/>
      <c r="I14" s="1767"/>
      <c r="J14" s="1767"/>
      <c r="K14" s="1767"/>
      <c r="L14" s="1767"/>
      <c r="M14" s="1767"/>
      <c r="N14" s="1767"/>
      <c r="O14" s="1767"/>
      <c r="P14" s="1767"/>
      <c r="Q14" s="1767"/>
      <c r="R14" s="1767"/>
      <c r="S14" s="1767"/>
      <c r="T14" s="1767"/>
      <c r="U14" s="1767"/>
      <c r="W14" s="18"/>
      <c r="X14" s="947"/>
    </row>
    <row r="15" spans="2:24" ht="15" customHeight="1" x14ac:dyDescent="0.25">
      <c r="B15" s="351"/>
      <c r="C15" s="35"/>
      <c r="D15" s="35"/>
      <c r="E15" s="35"/>
      <c r="F15" s="35"/>
      <c r="G15" s="35"/>
      <c r="H15" s="35"/>
      <c r="I15" s="115"/>
      <c r="K15" s="115"/>
      <c r="L15" s="115"/>
      <c r="M15" s="35"/>
      <c r="N15" s="35"/>
      <c r="O15" s="18"/>
      <c r="P15" s="18"/>
      <c r="Q15" s="18"/>
      <c r="R15" s="18"/>
      <c r="S15" s="18"/>
      <c r="T15" s="18"/>
      <c r="U15" s="18"/>
      <c r="W15" s="18"/>
      <c r="X15" s="947"/>
    </row>
    <row r="16" spans="2:24" ht="15.75" thickBot="1" x14ac:dyDescent="0.3">
      <c r="B16" s="351"/>
      <c r="C16" s="1865" t="str">
        <f>IF('1'!G5="",Messages!B3,(CONCATENATE("Project Name: ",'1'!G5)))</f>
        <v>Enter Project Name on Form 1</v>
      </c>
      <c r="D16" s="1865"/>
      <c r="E16" s="1865"/>
      <c r="F16" s="1865"/>
      <c r="G16" s="1865"/>
      <c r="H16" s="1865"/>
      <c r="I16" s="1865"/>
      <c r="J16" s="1865"/>
      <c r="K16" s="1865"/>
      <c r="L16" s="1865"/>
      <c r="M16" s="1865"/>
      <c r="N16" s="1865"/>
      <c r="O16" s="35"/>
      <c r="P16" s="35"/>
      <c r="Q16" s="35"/>
      <c r="R16" s="35"/>
      <c r="S16" s="35"/>
      <c r="T16" s="35"/>
      <c r="U16" s="35"/>
      <c r="W16" s="35"/>
      <c r="X16" s="947"/>
    </row>
    <row r="17" spans="2:24" ht="7.5" customHeight="1" thickBot="1" x14ac:dyDescent="0.3">
      <c r="B17" s="351"/>
      <c r="C17" s="35"/>
      <c r="D17" s="17"/>
      <c r="E17" s="115"/>
      <c r="F17" s="115"/>
      <c r="G17" s="115"/>
      <c r="H17" s="115"/>
      <c r="I17" s="115"/>
      <c r="J17" s="115"/>
      <c r="K17" s="35"/>
      <c r="L17" s="115"/>
      <c r="M17" s="35"/>
      <c r="N17" s="35"/>
      <c r="O17" s="35"/>
      <c r="P17" s="35"/>
      <c r="Q17" s="35"/>
      <c r="R17" s="35"/>
      <c r="S17" s="35"/>
      <c r="T17" s="35"/>
      <c r="U17" s="35"/>
      <c r="W17" s="35"/>
      <c r="X17" s="947"/>
    </row>
    <row r="18" spans="2:24" ht="15" customHeight="1" x14ac:dyDescent="0.25">
      <c r="B18" s="351"/>
      <c r="C18" s="113" t="s">
        <v>145</v>
      </c>
      <c r="D18" s="874"/>
      <c r="E18" s="115"/>
      <c r="F18" s="1133"/>
      <c r="G18" s="115"/>
      <c r="H18" s="115"/>
      <c r="I18" s="1876" t="s">
        <v>146</v>
      </c>
      <c r="J18" s="1886" t="s">
        <v>147</v>
      </c>
      <c r="K18" s="1882" t="s">
        <v>51</v>
      </c>
      <c r="L18" s="1882"/>
      <c r="M18" s="1882"/>
      <c r="N18" s="1882"/>
      <c r="O18" s="1882"/>
      <c r="P18" s="1882"/>
      <c r="Q18" s="1882"/>
      <c r="R18" s="1573"/>
      <c r="S18" s="1883" t="s">
        <v>52</v>
      </c>
      <c r="T18" s="1884"/>
      <c r="U18" s="1885"/>
      <c r="W18" s="35"/>
      <c r="X18" s="947"/>
    </row>
    <row r="19" spans="2:24" ht="15" customHeight="1" x14ac:dyDescent="0.25">
      <c r="B19" s="351"/>
      <c r="C19" s="35"/>
      <c r="D19" s="115"/>
      <c r="E19" s="115"/>
      <c r="F19" s="115"/>
      <c r="G19" s="115"/>
      <c r="H19" s="115"/>
      <c r="I19" s="1877"/>
      <c r="J19" s="1887"/>
      <c r="K19" s="1889" t="s">
        <v>149</v>
      </c>
      <c r="L19" s="1583" t="s">
        <v>939</v>
      </c>
      <c r="M19" s="1583" t="s">
        <v>939</v>
      </c>
      <c r="N19" s="1583" t="s">
        <v>939</v>
      </c>
      <c r="O19" s="1583" t="s">
        <v>939</v>
      </c>
      <c r="P19" s="1583" t="s">
        <v>939</v>
      </c>
      <c r="Q19" s="1583" t="s">
        <v>939</v>
      </c>
      <c r="R19" s="352"/>
      <c r="S19" s="1891" t="s">
        <v>476</v>
      </c>
      <c r="T19" s="1583" t="s">
        <v>939</v>
      </c>
      <c r="U19" s="1584" t="s">
        <v>939</v>
      </c>
      <c r="W19" s="35"/>
      <c r="X19" s="947"/>
    </row>
    <row r="20" spans="2:24" x14ac:dyDescent="0.25">
      <c r="B20" s="351"/>
      <c r="C20" s="35"/>
      <c r="D20" s="115"/>
      <c r="E20" s="115"/>
      <c r="F20" s="115"/>
      <c r="G20" s="115"/>
      <c r="H20" s="115"/>
      <c r="I20" s="1877"/>
      <c r="J20" s="1887"/>
      <c r="K20" s="1889"/>
      <c r="L20" s="1572"/>
      <c r="M20" s="1572"/>
      <c r="N20" s="1572"/>
      <c r="O20" s="1572"/>
      <c r="P20" s="1572"/>
      <c r="Q20" s="1572"/>
      <c r="R20" s="352"/>
      <c r="S20" s="1891"/>
      <c r="T20" s="1572"/>
      <c r="U20" s="1574"/>
      <c r="X20" s="947"/>
    </row>
    <row r="21" spans="2:24" ht="15.75" thickBot="1" x14ac:dyDescent="0.3">
      <c r="B21" s="351"/>
      <c r="C21" s="35"/>
      <c r="D21" s="115"/>
      <c r="E21" s="115"/>
      <c r="F21" s="115"/>
      <c r="G21" s="115"/>
      <c r="H21" s="115"/>
      <c r="I21" s="1877"/>
      <c r="J21" s="1887"/>
      <c r="K21" s="1889"/>
      <c r="L21" s="1583" t="s">
        <v>940</v>
      </c>
      <c r="M21" s="1583" t="s">
        <v>940</v>
      </c>
      <c r="N21" s="1583" t="s">
        <v>940</v>
      </c>
      <c r="O21" s="1583" t="s">
        <v>940</v>
      </c>
      <c r="P21" s="1583" t="s">
        <v>940</v>
      </c>
      <c r="Q21" s="1583" t="s">
        <v>940</v>
      </c>
      <c r="R21" s="352"/>
      <c r="S21" s="1891"/>
      <c r="T21" s="1583" t="s">
        <v>940</v>
      </c>
      <c r="U21" s="1584" t="s">
        <v>940</v>
      </c>
      <c r="X21" s="947"/>
    </row>
    <row r="22" spans="2:24" ht="15.75" thickBot="1" x14ac:dyDescent="0.3">
      <c r="B22" s="351"/>
      <c r="C22" s="35"/>
      <c r="D22" s="115"/>
      <c r="E22" s="58"/>
      <c r="F22" s="58"/>
      <c r="G22" s="58"/>
      <c r="H22" s="58"/>
      <c r="I22" s="1877"/>
      <c r="J22" s="1887"/>
      <c r="K22" s="1889"/>
      <c r="L22" s="1709"/>
      <c r="M22" s="1709"/>
      <c r="N22" s="1709"/>
      <c r="O22" s="1709"/>
      <c r="P22" s="1709"/>
      <c r="Q22" s="1709"/>
      <c r="R22" s="1576"/>
      <c r="S22" s="1891"/>
      <c r="T22" s="1575"/>
      <c r="U22" s="1577"/>
      <c r="W22" s="1580" t="s">
        <v>481</v>
      </c>
      <c r="X22" s="947"/>
    </row>
    <row r="23" spans="2:24" x14ac:dyDescent="0.25">
      <c r="B23" s="351"/>
      <c r="C23" s="35"/>
      <c r="D23" s="115"/>
      <c r="E23" s="58"/>
      <c r="F23" s="58"/>
      <c r="G23" s="58"/>
      <c r="H23" s="58"/>
      <c r="I23" s="1877"/>
      <c r="J23" s="1887"/>
      <c r="K23" s="1889"/>
      <c r="L23" s="1583" t="s">
        <v>1038</v>
      </c>
      <c r="M23" s="1583" t="s">
        <v>1038</v>
      </c>
      <c r="N23" s="1583" t="s">
        <v>1038</v>
      </c>
      <c r="O23" s="1583" t="s">
        <v>1038</v>
      </c>
      <c r="P23" s="1583" t="s">
        <v>1038</v>
      </c>
      <c r="Q23" s="1583" t="s">
        <v>1038</v>
      </c>
      <c r="R23" s="352"/>
      <c r="S23" s="1891"/>
      <c r="T23" s="1583" t="s">
        <v>1038</v>
      </c>
      <c r="U23" s="1584" t="s">
        <v>1038</v>
      </c>
      <c r="W23" s="1711"/>
      <c r="X23" s="947"/>
    </row>
    <row r="24" spans="2:24" ht="15.75" thickBot="1" x14ac:dyDescent="0.3">
      <c r="B24" s="351"/>
      <c r="C24" s="35"/>
      <c r="D24" s="115"/>
      <c r="E24" s="58"/>
      <c r="F24" s="58"/>
      <c r="G24" s="58"/>
      <c r="H24" s="58"/>
      <c r="I24" s="1878"/>
      <c r="J24" s="1888"/>
      <c r="K24" s="1890"/>
      <c r="L24" s="1748">
        <f t="shared" ref="L24:Q24" si="0">L22-L134</f>
        <v>0</v>
      </c>
      <c r="M24" s="1748">
        <f t="shared" si="0"/>
        <v>0</v>
      </c>
      <c r="N24" s="1748">
        <f t="shared" si="0"/>
        <v>0</v>
      </c>
      <c r="O24" s="1748">
        <f t="shared" si="0"/>
        <v>0</v>
      </c>
      <c r="P24" s="1748">
        <f t="shared" si="0"/>
        <v>0</v>
      </c>
      <c r="Q24" s="1748">
        <f t="shared" si="0"/>
        <v>0</v>
      </c>
      <c r="R24" s="1581" t="e">
        <f>ROUND((R22-#REF!),0)</f>
        <v>#REF!</v>
      </c>
      <c r="S24" s="1892"/>
      <c r="T24" s="1748">
        <f>T22-T134</f>
        <v>0</v>
      </c>
      <c r="U24" s="1749">
        <f>U22-U134</f>
        <v>0</v>
      </c>
      <c r="W24" s="1711"/>
      <c r="X24" s="947"/>
    </row>
    <row r="25" spans="2:24" x14ac:dyDescent="0.25">
      <c r="B25" s="351"/>
      <c r="C25" s="35"/>
      <c r="D25" s="115"/>
      <c r="E25" s="58"/>
      <c r="F25" s="58"/>
      <c r="G25" s="58"/>
      <c r="H25" s="58"/>
      <c r="I25" s="15"/>
      <c r="J25" s="15"/>
      <c r="K25" s="353"/>
      <c r="L25" s="1578" t="str">
        <f>IF(AND(L22&lt;&gt;0),((IF((ROUND(L24,0))&lt;0,Messages!$B27,(IF((ROUND(L24,0))&gt;0,Messages!$B28,Messages!$B29))))),"")</f>
        <v/>
      </c>
      <c r="M25" s="1578" t="str">
        <f>IF(AND(M22&lt;&gt;0),((IF((ROUND(M24,0))&lt;0,Messages!$B27,(IF((ROUND(M24,0))&gt;0,Messages!$B28,Messages!$B29))))),"")</f>
        <v/>
      </c>
      <c r="N25" s="1578" t="str">
        <f>IF(AND(N22&lt;&gt;0),((IF((ROUND(N24,0))&lt;0,Messages!$B27,(IF((ROUND(N24,0))&gt;0,Messages!$B28,Messages!$B29))))),"")</f>
        <v/>
      </c>
      <c r="O25" s="1578" t="str">
        <f>IF(AND(O22&lt;&gt;0),((IF((ROUND(O24,0))&lt;0,Messages!$B27,(IF((ROUND(O24,0))&gt;0,Messages!$B28,Messages!$B29))))),"")</f>
        <v/>
      </c>
      <c r="P25" s="1578" t="str">
        <f>IF(AND(P22&lt;&gt;0),((IF((ROUND(P24,0))&lt;0,Messages!$B27,(IF((ROUND(P24,0))&gt;0,Messages!$B28,Messages!$B29))))),"")</f>
        <v/>
      </c>
      <c r="Q25" s="1578" t="str">
        <f>IF(AND(Q22&lt;&gt;0),((IF((ROUND(Q24,0))&lt;0,Messages!$B27,(IF((ROUND(Q24,0))&gt;0,Messages!$B28,Messages!$B29))))),"")</f>
        <v/>
      </c>
      <c r="R25" s="1747"/>
      <c r="S25" s="1578" t="str">
        <f>IF(AND(S22&lt;&gt;0),((IF((ROUND(S24,0))&lt;0,Messages!$B27,(IF((ROUND(S24,0))&gt;0,Messages!$B28,Messages!$B29))))),"")</f>
        <v/>
      </c>
      <c r="T25" s="1578" t="str">
        <f>IF(AND(T22&lt;&gt;0),((IF((ROUND(T24,0))&lt;0,Messages!$B27,(IF((ROUND(T24,0))&gt;0,Messages!$B28,Messages!$B29))))),"")</f>
        <v/>
      </c>
      <c r="U25" s="1578" t="str">
        <f>IF(AND(U22&lt;&gt;0),((IF((ROUND(U24,0))&lt;0,Messages!$B27,(IF((ROUND(U24,0))&gt;0,Messages!$B28,Messages!$B29))))),"")</f>
        <v/>
      </c>
      <c r="V25" s="1578" t="str">
        <f t="shared" ref="V25" si="1">IF(AND(V22&lt;&gt;0,V24&lt;&gt;0),((IF(V24&lt;0,"Source &lt; Uses",(IF(V24&gt;0,"Source &gt; Uses","Source = Uses"))))),"")</f>
        <v/>
      </c>
      <c r="X25" s="947"/>
    </row>
    <row r="26" spans="2:24" ht="15.75" thickBot="1" x14ac:dyDescent="0.3">
      <c r="B26" s="351"/>
      <c r="C26" s="62" t="s">
        <v>150</v>
      </c>
      <c r="D26" s="62"/>
      <c r="E26" s="62"/>
      <c r="F26" s="62"/>
      <c r="G26" s="62"/>
      <c r="H26" s="37"/>
      <c r="I26" s="37"/>
      <c r="J26" s="37"/>
      <c r="K26" s="37"/>
      <c r="R26" s="1581"/>
      <c r="X26" s="947"/>
    </row>
    <row r="27" spans="2:24" x14ac:dyDescent="0.25">
      <c r="B27" s="351"/>
      <c r="C27" s="35"/>
      <c r="D27" s="120" t="s">
        <v>151</v>
      </c>
      <c r="E27" s="120"/>
      <c r="F27" s="120"/>
      <c r="G27" s="120"/>
      <c r="H27" s="120"/>
      <c r="I27" s="630" t="str">
        <f t="shared" ref="I27:I33" si="2">IFERROR(J27/J$134," ")</f>
        <v xml:space="preserve"> </v>
      </c>
      <c r="J27" s="869"/>
      <c r="K27" s="631">
        <f>SUM(L27:Q27)</f>
        <v>0</v>
      </c>
      <c r="L27" s="632"/>
      <c r="M27" s="633"/>
      <c r="N27" s="633"/>
      <c r="O27" s="633"/>
      <c r="P27" s="633"/>
      <c r="Q27" s="633"/>
      <c r="R27" s="354"/>
      <c r="S27" s="631">
        <f>SUM(T27:U27)</f>
        <v>0</v>
      </c>
      <c r="T27" s="632"/>
      <c r="U27" s="640"/>
      <c r="W27" s="1569"/>
      <c r="X27" s="947"/>
    </row>
    <row r="28" spans="2:24" x14ac:dyDescent="0.25">
      <c r="B28" s="351"/>
      <c r="C28" s="35"/>
      <c r="D28" s="35" t="s">
        <v>152</v>
      </c>
      <c r="E28" s="35"/>
      <c r="F28" s="35"/>
      <c r="G28" s="35"/>
      <c r="H28" s="35"/>
      <c r="I28" s="634" t="str">
        <f t="shared" si="2"/>
        <v xml:space="preserve"> </v>
      </c>
      <c r="J28" s="867"/>
      <c r="K28" s="646">
        <f t="shared" ref="K28:K32" si="3">SUM(L28:Q28)</f>
        <v>0</v>
      </c>
      <c r="L28" s="635"/>
      <c r="M28" s="636"/>
      <c r="N28" s="636"/>
      <c r="O28" s="636"/>
      <c r="P28" s="636"/>
      <c r="Q28" s="636"/>
      <c r="R28" s="355"/>
      <c r="S28" s="646">
        <f t="shared" ref="S28:S32" si="4">SUM(T28:U28)</f>
        <v>0</v>
      </c>
      <c r="T28" s="635"/>
      <c r="U28" s="642"/>
      <c r="W28" s="1570"/>
      <c r="X28" s="947"/>
    </row>
    <row r="29" spans="2:24" x14ac:dyDescent="0.25">
      <c r="B29" s="351"/>
      <c r="C29" s="35"/>
      <c r="D29" s="34" t="s">
        <v>153</v>
      </c>
      <c r="E29" s="34"/>
      <c r="F29" s="34"/>
      <c r="G29" s="34"/>
      <c r="H29" s="34"/>
      <c r="I29" s="634" t="str">
        <f t="shared" si="2"/>
        <v xml:space="preserve"> </v>
      </c>
      <c r="J29" s="867"/>
      <c r="K29" s="646">
        <f t="shared" si="3"/>
        <v>0</v>
      </c>
      <c r="L29" s="635"/>
      <c r="M29" s="636"/>
      <c r="N29" s="636"/>
      <c r="O29" s="636"/>
      <c r="P29" s="636"/>
      <c r="Q29" s="636"/>
      <c r="R29" s="355"/>
      <c r="S29" s="646">
        <f t="shared" si="4"/>
        <v>0</v>
      </c>
      <c r="T29" s="635"/>
      <c r="U29" s="642"/>
      <c r="W29" s="1570"/>
      <c r="X29" s="947"/>
    </row>
    <row r="30" spans="2:24" x14ac:dyDescent="0.25">
      <c r="B30" s="351"/>
      <c r="C30" s="35"/>
      <c r="D30" s="34" t="s">
        <v>154</v>
      </c>
      <c r="E30" s="34"/>
      <c r="F30" s="34"/>
      <c r="G30" s="34"/>
      <c r="H30" s="34"/>
      <c r="I30" s="634" t="str">
        <f t="shared" si="2"/>
        <v xml:space="preserve"> </v>
      </c>
      <c r="J30" s="867"/>
      <c r="K30" s="646">
        <f t="shared" si="3"/>
        <v>0</v>
      </c>
      <c r="L30" s="1710"/>
      <c r="M30" s="636"/>
      <c r="N30" s="636"/>
      <c r="O30" s="636"/>
      <c r="P30" s="636"/>
      <c r="Q30" s="636"/>
      <c r="R30" s="355"/>
      <c r="S30" s="646">
        <f t="shared" si="4"/>
        <v>0</v>
      </c>
      <c r="T30" s="635"/>
      <c r="U30" s="642"/>
      <c r="W30" s="1570"/>
      <c r="X30" s="947"/>
    </row>
    <row r="31" spans="2:24" x14ac:dyDescent="0.25">
      <c r="B31" s="351"/>
      <c r="C31" s="35"/>
      <c r="D31" s="39" t="s">
        <v>155</v>
      </c>
      <c r="E31" s="39"/>
      <c r="F31" s="39"/>
      <c r="G31" s="39"/>
      <c r="H31" s="39"/>
      <c r="I31" s="634" t="str">
        <f t="shared" si="2"/>
        <v xml:space="preserve"> </v>
      </c>
      <c r="J31" s="867"/>
      <c r="K31" s="646">
        <f t="shared" si="3"/>
        <v>0</v>
      </c>
      <c r="L31" s="635"/>
      <c r="M31" s="636"/>
      <c r="N31" s="636"/>
      <c r="O31" s="636"/>
      <c r="P31" s="636"/>
      <c r="Q31" s="636"/>
      <c r="R31" s="355"/>
      <c r="S31" s="646">
        <f t="shared" si="4"/>
        <v>0</v>
      </c>
      <c r="T31" s="635"/>
      <c r="U31" s="642"/>
      <c r="W31" s="1570"/>
      <c r="X31" s="947"/>
    </row>
    <row r="32" spans="2:24" ht="15.75" thickBot="1" x14ac:dyDescent="0.3">
      <c r="B32" s="351"/>
      <c r="C32" s="35"/>
      <c r="D32" s="39" t="s">
        <v>402</v>
      </c>
      <c r="E32" s="1879"/>
      <c r="F32" s="1880"/>
      <c r="G32" s="1881"/>
      <c r="H32" s="125"/>
      <c r="I32" s="637" t="str">
        <f t="shared" si="2"/>
        <v xml:space="preserve"> </v>
      </c>
      <c r="J32" s="868"/>
      <c r="K32" s="648">
        <f t="shared" si="3"/>
        <v>0</v>
      </c>
      <c r="L32" s="638"/>
      <c r="M32" s="639"/>
      <c r="N32" s="639"/>
      <c r="O32" s="639"/>
      <c r="P32" s="639"/>
      <c r="Q32" s="639"/>
      <c r="R32" s="355"/>
      <c r="S32" s="648">
        <f t="shared" si="4"/>
        <v>0</v>
      </c>
      <c r="T32" s="638"/>
      <c r="U32" s="643"/>
      <c r="W32" s="1571"/>
      <c r="X32" s="947"/>
    </row>
    <row r="33" spans="2:24" ht="15.75" thickBot="1" x14ac:dyDescent="0.3">
      <c r="B33" s="351"/>
      <c r="C33" s="35"/>
      <c r="D33" s="34"/>
      <c r="E33" s="34"/>
      <c r="F33" s="34"/>
      <c r="G33" s="38" t="s">
        <v>156</v>
      </c>
      <c r="H33" s="38"/>
      <c r="I33" s="284" t="str">
        <f t="shared" si="2"/>
        <v xml:space="preserve"> </v>
      </c>
      <c r="J33" s="27">
        <f t="shared" ref="J33:Q33" si="5">SUM(J27:J32)</f>
        <v>0</v>
      </c>
      <c r="K33" s="20">
        <f t="shared" si="5"/>
        <v>0</v>
      </c>
      <c r="L33" s="911">
        <f t="shared" si="5"/>
        <v>0</v>
      </c>
      <c r="M33" s="912">
        <f t="shared" si="5"/>
        <v>0</v>
      </c>
      <c r="N33" s="912">
        <f t="shared" si="5"/>
        <v>0</v>
      </c>
      <c r="O33" s="912">
        <f t="shared" si="5"/>
        <v>0</v>
      </c>
      <c r="P33" s="912">
        <f t="shared" si="5"/>
        <v>0</v>
      </c>
      <c r="Q33" s="912">
        <f t="shared" si="5"/>
        <v>0</v>
      </c>
      <c r="R33" s="356"/>
      <c r="S33" s="357">
        <f>SUM(S27:S32)</f>
        <v>0</v>
      </c>
      <c r="T33" s="911">
        <f>SUM(T27:T32)</f>
        <v>0</v>
      </c>
      <c r="U33" s="913">
        <f>SUM(U27:U32)</f>
        <v>0</v>
      </c>
      <c r="X33" s="947"/>
    </row>
    <row r="34" spans="2:24" ht="3.75" customHeight="1" x14ac:dyDescent="0.25">
      <c r="B34" s="351"/>
      <c r="C34" s="34"/>
      <c r="D34" s="34"/>
      <c r="E34" s="34"/>
      <c r="F34" s="34"/>
      <c r="G34" s="34"/>
      <c r="H34" s="34"/>
      <c r="I34" s="115"/>
      <c r="J34" s="1451"/>
      <c r="K34" s="1452"/>
      <c r="L34" s="16"/>
      <c r="M34" s="16"/>
      <c r="N34" s="16"/>
      <c r="O34" s="16"/>
      <c r="P34" s="1452"/>
      <c r="Q34" s="16"/>
      <c r="R34" s="355"/>
      <c r="S34" s="16"/>
      <c r="T34" s="16"/>
      <c r="U34" s="16"/>
      <c r="X34" s="947"/>
    </row>
    <row r="35" spans="2:24" ht="15.75" thickBot="1" x14ac:dyDescent="0.3">
      <c r="B35" s="351"/>
      <c r="C35" s="62" t="s">
        <v>157</v>
      </c>
      <c r="D35" s="62"/>
      <c r="E35" s="62"/>
      <c r="F35" s="62"/>
      <c r="G35" s="62"/>
      <c r="H35" s="37"/>
      <c r="I35" s="37"/>
      <c r="J35" s="1453"/>
      <c r="K35" s="1453"/>
      <c r="L35" s="1454"/>
      <c r="M35" s="1452"/>
      <c r="N35" s="1452"/>
      <c r="O35" s="1455"/>
      <c r="P35" s="1455"/>
      <c r="Q35" s="1455"/>
      <c r="R35" s="1456"/>
      <c r="S35" s="1452"/>
      <c r="T35" s="1455"/>
      <c r="U35" s="1455"/>
      <c r="X35" s="947"/>
    </row>
    <row r="36" spans="2:24" x14ac:dyDescent="0.25">
      <c r="B36" s="351"/>
      <c r="C36" s="35"/>
      <c r="D36" s="123" t="s">
        <v>158</v>
      </c>
      <c r="E36" s="123"/>
      <c r="F36" s="123"/>
      <c r="G36" s="123"/>
      <c r="H36" s="123"/>
      <c r="I36" s="630" t="str">
        <f t="shared" ref="I36:I52" si="6">IFERROR(J36/J$134," ")</f>
        <v xml:space="preserve"> </v>
      </c>
      <c r="J36" s="869"/>
      <c r="K36" s="644">
        <f t="shared" ref="K36:K51" si="7">SUM(L36:Q36)</f>
        <v>0</v>
      </c>
      <c r="L36" s="632"/>
      <c r="M36" s="645"/>
      <c r="N36" s="645"/>
      <c r="O36" s="645"/>
      <c r="P36" s="645"/>
      <c r="Q36" s="645"/>
      <c r="R36" s="354"/>
      <c r="S36" s="651">
        <f t="shared" ref="S36:S51" si="8">SUM(T36:U36)</f>
        <v>0</v>
      </c>
      <c r="T36" s="632"/>
      <c r="U36" s="640"/>
      <c r="W36" s="1569"/>
      <c r="X36" s="947"/>
    </row>
    <row r="37" spans="2:24" x14ac:dyDescent="0.25">
      <c r="B37" s="351"/>
      <c r="C37" s="35"/>
      <c r="D37" s="34" t="s">
        <v>159</v>
      </c>
      <c r="E37" s="34"/>
      <c r="F37" s="34"/>
      <c r="G37" s="34"/>
      <c r="H37" s="34"/>
      <c r="I37" s="634" t="str">
        <f t="shared" si="6"/>
        <v xml:space="preserve"> </v>
      </c>
      <c r="J37" s="867"/>
      <c r="K37" s="646">
        <f t="shared" si="7"/>
        <v>0</v>
      </c>
      <c r="L37" s="635"/>
      <c r="M37" s="647"/>
      <c r="N37" s="647"/>
      <c r="O37" s="647"/>
      <c r="P37" s="647"/>
      <c r="Q37" s="647"/>
      <c r="R37" s="355"/>
      <c r="S37" s="641">
        <f t="shared" si="8"/>
        <v>0</v>
      </c>
      <c r="T37" s="635"/>
      <c r="U37" s="642"/>
      <c r="W37" s="1570"/>
      <c r="X37" s="947"/>
    </row>
    <row r="38" spans="2:24" x14ac:dyDescent="0.25">
      <c r="B38" s="351"/>
      <c r="C38" s="35"/>
      <c r="D38" s="34" t="s">
        <v>160</v>
      </c>
      <c r="E38" s="34"/>
      <c r="F38" s="34"/>
      <c r="G38" s="34"/>
      <c r="H38" s="34"/>
      <c r="I38" s="634" t="str">
        <f t="shared" si="6"/>
        <v xml:space="preserve"> </v>
      </c>
      <c r="J38" s="867"/>
      <c r="K38" s="646">
        <f t="shared" si="7"/>
        <v>0</v>
      </c>
      <c r="L38" s="635"/>
      <c r="M38" s="647"/>
      <c r="N38" s="647"/>
      <c r="O38" s="647"/>
      <c r="P38" s="647"/>
      <c r="Q38" s="647"/>
      <c r="R38" s="355"/>
      <c r="S38" s="641">
        <f t="shared" si="8"/>
        <v>0</v>
      </c>
      <c r="T38" s="635"/>
      <c r="U38" s="642"/>
      <c r="W38" s="1570"/>
      <c r="X38" s="947"/>
    </row>
    <row r="39" spans="2:24" x14ac:dyDescent="0.25">
      <c r="B39" s="351"/>
      <c r="C39" s="35"/>
      <c r="D39" s="34" t="s">
        <v>161</v>
      </c>
      <c r="E39" s="34"/>
      <c r="F39" s="34"/>
      <c r="G39" s="34"/>
      <c r="H39" s="34"/>
      <c r="I39" s="634" t="str">
        <f t="shared" si="6"/>
        <v xml:space="preserve"> </v>
      </c>
      <c r="J39" s="867"/>
      <c r="K39" s="646">
        <f t="shared" si="7"/>
        <v>0</v>
      </c>
      <c r="L39" s="635"/>
      <c r="M39" s="647"/>
      <c r="N39" s="647"/>
      <c r="O39" s="647"/>
      <c r="P39" s="647"/>
      <c r="Q39" s="647"/>
      <c r="R39" s="355"/>
      <c r="S39" s="641">
        <f t="shared" si="8"/>
        <v>0</v>
      </c>
      <c r="T39" s="635"/>
      <c r="U39" s="642"/>
      <c r="W39" s="1570"/>
      <c r="X39" s="947"/>
    </row>
    <row r="40" spans="2:24" x14ac:dyDescent="0.25">
      <c r="B40" s="351"/>
      <c r="C40" s="35"/>
      <c r="D40" s="34" t="s">
        <v>162</v>
      </c>
      <c r="E40" s="34"/>
      <c r="F40" s="34"/>
      <c r="G40" s="34"/>
      <c r="H40" s="34"/>
      <c r="I40" s="634" t="str">
        <f t="shared" si="6"/>
        <v xml:space="preserve"> </v>
      </c>
      <c r="J40" s="867"/>
      <c r="K40" s="646">
        <f t="shared" si="7"/>
        <v>0</v>
      </c>
      <c r="L40" s="635"/>
      <c r="M40" s="647"/>
      <c r="N40" s="647"/>
      <c r="O40" s="647"/>
      <c r="P40" s="647"/>
      <c r="Q40" s="647"/>
      <c r="R40" s="355"/>
      <c r="S40" s="641">
        <f t="shared" si="8"/>
        <v>0</v>
      </c>
      <c r="T40" s="635"/>
      <c r="U40" s="642"/>
      <c r="W40" s="1570"/>
      <c r="X40" s="947"/>
    </row>
    <row r="41" spans="2:24" x14ac:dyDescent="0.25">
      <c r="B41" s="351"/>
      <c r="C41" s="35"/>
      <c r="D41" s="34" t="s">
        <v>475</v>
      </c>
      <c r="E41" s="34"/>
      <c r="F41" s="34"/>
      <c r="G41" s="283">
        <f>IFERROR(J41/(J37+J39+J40+J49),)</f>
        <v>0</v>
      </c>
      <c r="H41" s="41"/>
      <c r="I41" s="634" t="str">
        <f t="shared" si="6"/>
        <v xml:space="preserve"> </v>
      </c>
      <c r="J41" s="867"/>
      <c r="K41" s="646">
        <f t="shared" si="7"/>
        <v>0</v>
      </c>
      <c r="L41" s="635"/>
      <c r="M41" s="647"/>
      <c r="N41" s="647"/>
      <c r="O41" s="647"/>
      <c r="P41" s="647"/>
      <c r="Q41" s="647"/>
      <c r="R41" s="355"/>
      <c r="S41" s="641">
        <f t="shared" si="8"/>
        <v>0</v>
      </c>
      <c r="T41" s="635"/>
      <c r="U41" s="642"/>
      <c r="W41" s="1570"/>
      <c r="X41" s="947"/>
    </row>
    <row r="42" spans="2:24" x14ac:dyDescent="0.25">
      <c r="B42" s="351"/>
      <c r="C42" s="35"/>
      <c r="D42" s="34" t="s">
        <v>164</v>
      </c>
      <c r="E42" s="34"/>
      <c r="F42" s="34"/>
      <c r="G42" s="283">
        <f>IFERROR(J42/(J38+J39+J40+J49),)</f>
        <v>0</v>
      </c>
      <c r="H42" s="41"/>
      <c r="I42" s="634" t="str">
        <f t="shared" si="6"/>
        <v xml:space="preserve"> </v>
      </c>
      <c r="J42" s="867"/>
      <c r="K42" s="646">
        <f t="shared" si="7"/>
        <v>0</v>
      </c>
      <c r="L42" s="635"/>
      <c r="M42" s="647"/>
      <c r="N42" s="647"/>
      <c r="O42" s="647"/>
      <c r="P42" s="647"/>
      <c r="Q42" s="647"/>
      <c r="R42" s="355"/>
      <c r="S42" s="641">
        <f t="shared" si="8"/>
        <v>0</v>
      </c>
      <c r="T42" s="635"/>
      <c r="U42" s="642"/>
      <c r="W42" s="1570"/>
      <c r="X42" s="947"/>
    </row>
    <row r="43" spans="2:24" x14ac:dyDescent="0.25">
      <c r="B43" s="351"/>
      <c r="C43" s="35"/>
      <c r="D43" s="34" t="s">
        <v>165</v>
      </c>
      <c r="E43" s="34"/>
      <c r="F43" s="34"/>
      <c r="G43" s="34"/>
      <c r="H43" s="34"/>
      <c r="I43" s="634" t="str">
        <f t="shared" si="6"/>
        <v xml:space="preserve"> </v>
      </c>
      <c r="J43" s="867"/>
      <c r="K43" s="646">
        <f t="shared" si="7"/>
        <v>0</v>
      </c>
      <c r="L43" s="635"/>
      <c r="M43" s="647"/>
      <c r="N43" s="647"/>
      <c r="O43" s="647"/>
      <c r="P43" s="647"/>
      <c r="Q43" s="647"/>
      <c r="R43" s="355"/>
      <c r="S43" s="641">
        <f t="shared" si="8"/>
        <v>0</v>
      </c>
      <c r="T43" s="635"/>
      <c r="U43" s="642"/>
      <c r="W43" s="1570"/>
      <c r="X43" s="947"/>
    </row>
    <row r="44" spans="2:24" x14ac:dyDescent="0.25">
      <c r="B44" s="351"/>
      <c r="C44" s="35"/>
      <c r="D44" s="34" t="s">
        <v>166</v>
      </c>
      <c r="E44" s="34"/>
      <c r="F44" s="34"/>
      <c r="G44" s="34"/>
      <c r="H44" s="34"/>
      <c r="I44" s="634" t="str">
        <f t="shared" si="6"/>
        <v xml:space="preserve"> </v>
      </c>
      <c r="J44" s="867"/>
      <c r="K44" s="646">
        <f t="shared" si="7"/>
        <v>0</v>
      </c>
      <c r="L44" s="635"/>
      <c r="M44" s="647"/>
      <c r="N44" s="647"/>
      <c r="O44" s="647"/>
      <c r="P44" s="647"/>
      <c r="Q44" s="647"/>
      <c r="R44" s="355"/>
      <c r="S44" s="641">
        <f t="shared" si="8"/>
        <v>0</v>
      </c>
      <c r="T44" s="635"/>
      <c r="U44" s="642"/>
      <c r="W44" s="1570"/>
      <c r="X44" s="947"/>
    </row>
    <row r="45" spans="2:24" x14ac:dyDescent="0.25">
      <c r="B45" s="351"/>
      <c r="C45" s="35"/>
      <c r="D45" s="34" t="s">
        <v>167</v>
      </c>
      <c r="E45" s="34"/>
      <c r="F45" s="34"/>
      <c r="G45" s="34"/>
      <c r="H45" s="34"/>
      <c r="I45" s="634" t="str">
        <f t="shared" si="6"/>
        <v xml:space="preserve"> </v>
      </c>
      <c r="J45" s="867"/>
      <c r="K45" s="646">
        <f t="shared" si="7"/>
        <v>0</v>
      </c>
      <c r="L45" s="635"/>
      <c r="M45" s="647"/>
      <c r="N45" s="647"/>
      <c r="O45" s="647"/>
      <c r="P45" s="647"/>
      <c r="Q45" s="647"/>
      <c r="R45" s="355"/>
      <c r="S45" s="641">
        <f t="shared" si="8"/>
        <v>0</v>
      </c>
      <c r="T45" s="635"/>
      <c r="U45" s="642"/>
      <c r="W45" s="1570"/>
      <c r="X45" s="947"/>
    </row>
    <row r="46" spans="2:24" x14ac:dyDescent="0.25">
      <c r="B46" s="351"/>
      <c r="C46" s="35"/>
      <c r="D46" s="34" t="s">
        <v>168</v>
      </c>
      <c r="E46" s="34"/>
      <c r="F46" s="34"/>
      <c r="G46" s="34"/>
      <c r="H46" s="34"/>
      <c r="I46" s="634" t="str">
        <f t="shared" si="6"/>
        <v xml:space="preserve"> </v>
      </c>
      <c r="J46" s="867"/>
      <c r="K46" s="646">
        <f t="shared" si="7"/>
        <v>0</v>
      </c>
      <c r="L46" s="635"/>
      <c r="M46" s="647"/>
      <c r="N46" s="647"/>
      <c r="O46" s="647"/>
      <c r="P46" s="647"/>
      <c r="Q46" s="647"/>
      <c r="R46" s="355"/>
      <c r="S46" s="641">
        <f t="shared" si="8"/>
        <v>0</v>
      </c>
      <c r="T46" s="635"/>
      <c r="U46" s="642"/>
      <c r="W46" s="1570"/>
      <c r="X46" s="947"/>
    </row>
    <row r="47" spans="2:24" x14ac:dyDescent="0.25">
      <c r="B47" s="351"/>
      <c r="C47" s="35"/>
      <c r="D47" s="34" t="s">
        <v>169</v>
      </c>
      <c r="E47" s="34"/>
      <c r="F47" s="34"/>
      <c r="G47" s="34"/>
      <c r="H47" s="34"/>
      <c r="I47" s="634" t="str">
        <f t="shared" si="6"/>
        <v xml:space="preserve"> </v>
      </c>
      <c r="J47" s="867"/>
      <c r="K47" s="646">
        <f t="shared" si="7"/>
        <v>0</v>
      </c>
      <c r="L47" s="635"/>
      <c r="M47" s="647"/>
      <c r="N47" s="647"/>
      <c r="O47" s="647"/>
      <c r="P47" s="647"/>
      <c r="Q47" s="647"/>
      <c r="R47" s="355"/>
      <c r="S47" s="641">
        <f t="shared" si="8"/>
        <v>0</v>
      </c>
      <c r="T47" s="635"/>
      <c r="U47" s="642"/>
      <c r="W47" s="1570"/>
      <c r="X47" s="947"/>
    </row>
    <row r="48" spans="2:24" x14ac:dyDescent="0.25">
      <c r="B48" s="351"/>
      <c r="C48" s="35"/>
      <c r="D48" s="34" t="s">
        <v>170</v>
      </c>
      <c r="E48" s="34"/>
      <c r="F48" s="34"/>
      <c r="G48" s="34"/>
      <c r="H48" s="34"/>
      <c r="I48" s="634" t="str">
        <f t="shared" si="6"/>
        <v xml:space="preserve"> </v>
      </c>
      <c r="J48" s="867"/>
      <c r="K48" s="646">
        <f t="shared" si="7"/>
        <v>0</v>
      </c>
      <c r="L48" s="635"/>
      <c r="M48" s="647"/>
      <c r="N48" s="647"/>
      <c r="O48" s="647"/>
      <c r="P48" s="647"/>
      <c r="Q48" s="647"/>
      <c r="R48" s="355"/>
      <c r="S48" s="641">
        <f t="shared" si="8"/>
        <v>0</v>
      </c>
      <c r="T48" s="635"/>
      <c r="U48" s="642"/>
      <c r="W48" s="1570"/>
      <c r="X48" s="947"/>
    </row>
    <row r="49" spans="2:24" x14ac:dyDescent="0.25">
      <c r="B49" s="351"/>
      <c r="C49" s="35"/>
      <c r="D49" s="34" t="s">
        <v>171</v>
      </c>
      <c r="E49" s="34"/>
      <c r="F49" s="34"/>
      <c r="G49" s="34"/>
      <c r="H49" s="34"/>
      <c r="I49" s="634" t="str">
        <f t="shared" si="6"/>
        <v xml:space="preserve"> </v>
      </c>
      <c r="J49" s="867"/>
      <c r="K49" s="646">
        <f t="shared" si="7"/>
        <v>0</v>
      </c>
      <c r="L49" s="635"/>
      <c r="M49" s="647"/>
      <c r="N49" s="647"/>
      <c r="O49" s="647"/>
      <c r="P49" s="647"/>
      <c r="Q49" s="647"/>
      <c r="R49" s="355"/>
      <c r="S49" s="641">
        <f t="shared" si="8"/>
        <v>0</v>
      </c>
      <c r="T49" s="635"/>
      <c r="U49" s="642"/>
      <c r="W49" s="1570"/>
      <c r="X49" s="947"/>
    </row>
    <row r="50" spans="2:24" x14ac:dyDescent="0.25">
      <c r="B50" s="351"/>
      <c r="C50" s="35"/>
      <c r="D50" s="34" t="s">
        <v>172</v>
      </c>
      <c r="E50" s="34"/>
      <c r="F50" s="34"/>
      <c r="G50" s="34"/>
      <c r="H50" s="34"/>
      <c r="I50" s="634" t="str">
        <f t="shared" si="6"/>
        <v xml:space="preserve"> </v>
      </c>
      <c r="J50" s="867"/>
      <c r="K50" s="646">
        <f t="shared" si="7"/>
        <v>0</v>
      </c>
      <c r="L50" s="635"/>
      <c r="M50" s="647"/>
      <c r="N50" s="647"/>
      <c r="O50" s="647"/>
      <c r="P50" s="647"/>
      <c r="Q50" s="647"/>
      <c r="R50" s="355"/>
      <c r="S50" s="641">
        <f t="shared" si="8"/>
        <v>0</v>
      </c>
      <c r="T50" s="635"/>
      <c r="U50" s="642"/>
      <c r="W50" s="1570"/>
      <c r="X50" s="947"/>
    </row>
    <row r="51" spans="2:24" ht="15.75" thickBot="1" x14ac:dyDescent="0.3">
      <c r="B51" s="351"/>
      <c r="C51" s="35"/>
      <c r="D51" s="39" t="s">
        <v>402</v>
      </c>
      <c r="E51" s="1879"/>
      <c r="F51" s="1880"/>
      <c r="G51" s="1881"/>
      <c r="H51" s="39"/>
      <c r="I51" s="637" t="str">
        <f t="shared" si="6"/>
        <v xml:space="preserve"> </v>
      </c>
      <c r="J51" s="868"/>
      <c r="K51" s="648">
        <f t="shared" si="7"/>
        <v>0</v>
      </c>
      <c r="L51" s="649"/>
      <c r="M51" s="650"/>
      <c r="N51" s="650"/>
      <c r="O51" s="650"/>
      <c r="P51" s="650"/>
      <c r="Q51" s="650"/>
      <c r="R51" s="355"/>
      <c r="S51" s="652">
        <f t="shared" si="8"/>
        <v>0</v>
      </c>
      <c r="T51" s="649"/>
      <c r="U51" s="653"/>
      <c r="W51" s="1571"/>
      <c r="X51" s="947"/>
    </row>
    <row r="52" spans="2:24" ht="15.75" thickBot="1" x14ac:dyDescent="0.3">
      <c r="B52" s="351"/>
      <c r="C52" s="35"/>
      <c r="D52" s="34"/>
      <c r="E52" s="34"/>
      <c r="F52" s="34"/>
      <c r="G52" s="38" t="s">
        <v>156</v>
      </c>
      <c r="H52" s="38"/>
      <c r="I52" s="284" t="str">
        <f t="shared" si="6"/>
        <v xml:space="preserve"> </v>
      </c>
      <c r="J52" s="27">
        <f t="shared" ref="J52:Q52" si="9">SUM(J36:J51)</f>
        <v>0</v>
      </c>
      <c r="K52" s="20">
        <f t="shared" si="9"/>
        <v>0</v>
      </c>
      <c r="L52" s="911">
        <f t="shared" si="9"/>
        <v>0</v>
      </c>
      <c r="M52" s="912">
        <f t="shared" si="9"/>
        <v>0</v>
      </c>
      <c r="N52" s="912">
        <f t="shared" si="9"/>
        <v>0</v>
      </c>
      <c r="O52" s="912">
        <f t="shared" si="9"/>
        <v>0</v>
      </c>
      <c r="P52" s="912">
        <f t="shared" si="9"/>
        <v>0</v>
      </c>
      <c r="Q52" s="912">
        <f t="shared" si="9"/>
        <v>0</v>
      </c>
      <c r="R52" s="356"/>
      <c r="S52" s="357">
        <f>SUM(S36:S51)</f>
        <v>0</v>
      </c>
      <c r="T52" s="911">
        <f>SUM(T36:T51)</f>
        <v>0</v>
      </c>
      <c r="U52" s="913">
        <f>SUM(U36:U51)</f>
        <v>0</v>
      </c>
      <c r="X52" s="947"/>
    </row>
    <row r="53" spans="2:24" ht="9" customHeight="1" thickBot="1" x14ac:dyDescent="0.3">
      <c r="B53" s="358"/>
      <c r="C53" s="22"/>
      <c r="D53" s="22"/>
      <c r="E53" s="22"/>
      <c r="F53" s="22"/>
      <c r="G53" s="22"/>
      <c r="H53" s="22"/>
      <c r="I53" s="322"/>
      <c r="J53" s="1457"/>
      <c r="K53" s="1458"/>
      <c r="L53" s="359"/>
      <c r="M53" s="23"/>
      <c r="N53" s="23"/>
      <c r="O53" s="23"/>
      <c r="P53" s="1458"/>
      <c r="Q53" s="23"/>
      <c r="R53" s="360"/>
      <c r="S53" s="23"/>
      <c r="T53" s="359"/>
      <c r="U53" s="26"/>
      <c r="V53" s="26"/>
      <c r="W53" s="26"/>
      <c r="X53" s="1585"/>
    </row>
    <row r="54" spans="2:24" ht="15.75" thickBot="1" x14ac:dyDescent="0.3">
      <c r="B54" s="351"/>
      <c r="C54" s="62" t="s">
        <v>173</v>
      </c>
      <c r="D54" s="62"/>
      <c r="E54" s="62"/>
      <c r="F54" s="62"/>
      <c r="G54" s="62"/>
      <c r="H54" s="37"/>
      <c r="I54" s="37"/>
      <c r="J54" s="1453"/>
      <c r="K54" s="1453"/>
      <c r="L54" s="1454"/>
      <c r="M54" s="1452"/>
      <c r="N54" s="1452"/>
      <c r="O54" s="1455"/>
      <c r="P54" s="1455"/>
      <c r="Q54" s="1455"/>
      <c r="R54" s="1456"/>
      <c r="S54" s="1452"/>
      <c r="T54" s="1455"/>
      <c r="U54" s="16"/>
      <c r="V54" s="16"/>
      <c r="W54" s="16"/>
      <c r="X54" s="1586"/>
    </row>
    <row r="55" spans="2:24" x14ac:dyDescent="0.25">
      <c r="B55" s="351"/>
      <c r="C55" s="35"/>
      <c r="D55" s="123" t="s">
        <v>174</v>
      </c>
      <c r="E55" s="123"/>
      <c r="F55" s="123"/>
      <c r="G55" s="123"/>
      <c r="H55" s="123"/>
      <c r="I55" s="630" t="str">
        <f t="shared" ref="I55:I68" si="10">IFERROR(J55/J$134," ")</f>
        <v xml:space="preserve"> </v>
      </c>
      <c r="J55" s="869"/>
      <c r="K55" s="644">
        <f t="shared" ref="K55:K67" si="11">SUM(L55:Q55)</f>
        <v>0</v>
      </c>
      <c r="L55" s="632"/>
      <c r="M55" s="645"/>
      <c r="N55" s="645"/>
      <c r="O55" s="645"/>
      <c r="P55" s="645"/>
      <c r="Q55" s="645"/>
      <c r="R55" s="354"/>
      <c r="S55" s="651">
        <f t="shared" ref="S55:S67" si="12">SUM(T55:U55)</f>
        <v>0</v>
      </c>
      <c r="T55" s="632"/>
      <c r="U55" s="640"/>
      <c r="W55" s="1569"/>
      <c r="X55" s="947"/>
    </row>
    <row r="56" spans="2:24" x14ac:dyDescent="0.25">
      <c r="B56" s="351"/>
      <c r="C56" s="35"/>
      <c r="D56" s="34" t="s">
        <v>175</v>
      </c>
      <c r="E56" s="34"/>
      <c r="F56" s="34"/>
      <c r="G56" s="34"/>
      <c r="H56" s="34"/>
      <c r="I56" s="634" t="str">
        <f t="shared" si="10"/>
        <v xml:space="preserve"> </v>
      </c>
      <c r="J56" s="867"/>
      <c r="K56" s="646">
        <f t="shared" si="11"/>
        <v>0</v>
      </c>
      <c r="L56" s="635"/>
      <c r="M56" s="647"/>
      <c r="N56" s="647"/>
      <c r="O56" s="647"/>
      <c r="P56" s="647"/>
      <c r="Q56" s="647"/>
      <c r="R56" s="355"/>
      <c r="S56" s="641">
        <f t="shared" si="12"/>
        <v>0</v>
      </c>
      <c r="T56" s="635"/>
      <c r="U56" s="642"/>
      <c r="W56" s="1570"/>
      <c r="X56" s="947"/>
    </row>
    <row r="57" spans="2:24" x14ac:dyDescent="0.25">
      <c r="B57" s="351"/>
      <c r="C57" s="35"/>
      <c r="D57" s="34" t="s">
        <v>176</v>
      </c>
      <c r="E57" s="34"/>
      <c r="F57" s="34"/>
      <c r="G57" s="34"/>
      <c r="H57" s="34"/>
      <c r="I57" s="634" t="str">
        <f t="shared" si="10"/>
        <v xml:space="preserve"> </v>
      </c>
      <c r="J57" s="867"/>
      <c r="K57" s="646">
        <f t="shared" si="11"/>
        <v>0</v>
      </c>
      <c r="L57" s="635"/>
      <c r="M57" s="647"/>
      <c r="N57" s="647"/>
      <c r="O57" s="647"/>
      <c r="P57" s="647"/>
      <c r="Q57" s="647"/>
      <c r="R57" s="355"/>
      <c r="S57" s="641">
        <f t="shared" si="12"/>
        <v>0</v>
      </c>
      <c r="T57" s="635"/>
      <c r="U57" s="642"/>
      <c r="W57" s="1570"/>
      <c r="X57" s="947"/>
    </row>
    <row r="58" spans="2:24" x14ac:dyDescent="0.25">
      <c r="B58" s="351"/>
      <c r="C58" s="35"/>
      <c r="D58" s="34" t="s">
        <v>177</v>
      </c>
      <c r="E58" s="34"/>
      <c r="F58" s="34"/>
      <c r="G58" s="34"/>
      <c r="H58" s="34"/>
      <c r="I58" s="634" t="str">
        <f t="shared" si="10"/>
        <v xml:space="preserve"> </v>
      </c>
      <c r="J58" s="867"/>
      <c r="K58" s="646">
        <f t="shared" si="11"/>
        <v>0</v>
      </c>
      <c r="L58" s="635"/>
      <c r="M58" s="647"/>
      <c r="N58" s="647"/>
      <c r="O58" s="647"/>
      <c r="P58" s="647"/>
      <c r="Q58" s="647"/>
      <c r="R58" s="355"/>
      <c r="S58" s="641">
        <f t="shared" si="12"/>
        <v>0</v>
      </c>
      <c r="T58" s="635"/>
      <c r="U58" s="642"/>
      <c r="W58" s="1570"/>
      <c r="X58" s="947"/>
    </row>
    <row r="59" spans="2:24" x14ac:dyDescent="0.25">
      <c r="B59" s="351"/>
      <c r="C59" s="35"/>
      <c r="D59" s="39" t="s">
        <v>178</v>
      </c>
      <c r="E59" s="39"/>
      <c r="F59" s="39"/>
      <c r="G59" s="39"/>
      <c r="H59" s="39"/>
      <c r="I59" s="634" t="str">
        <f t="shared" si="10"/>
        <v xml:space="preserve"> </v>
      </c>
      <c r="J59" s="867"/>
      <c r="K59" s="646">
        <f t="shared" si="11"/>
        <v>0</v>
      </c>
      <c r="L59" s="635"/>
      <c r="M59" s="647"/>
      <c r="N59" s="647"/>
      <c r="O59" s="647"/>
      <c r="P59" s="647"/>
      <c r="Q59" s="647"/>
      <c r="R59" s="355"/>
      <c r="S59" s="641">
        <f t="shared" si="12"/>
        <v>0</v>
      </c>
      <c r="T59" s="635"/>
      <c r="U59" s="642"/>
      <c r="W59" s="1570"/>
      <c r="X59" s="947"/>
    </row>
    <row r="60" spans="2:24" x14ac:dyDescent="0.25">
      <c r="B60" s="351"/>
      <c r="C60" s="35"/>
      <c r="D60" s="34" t="s">
        <v>179</v>
      </c>
      <c r="E60" s="34"/>
      <c r="F60" s="34"/>
      <c r="G60" s="34"/>
      <c r="H60" s="34"/>
      <c r="I60" s="634" t="str">
        <f t="shared" si="10"/>
        <v xml:space="preserve"> </v>
      </c>
      <c r="J60" s="867"/>
      <c r="K60" s="646">
        <f t="shared" si="11"/>
        <v>0</v>
      </c>
      <c r="L60" s="635"/>
      <c r="M60" s="647"/>
      <c r="N60" s="647"/>
      <c r="O60" s="647"/>
      <c r="P60" s="647"/>
      <c r="Q60" s="647"/>
      <c r="R60" s="355"/>
      <c r="S60" s="641">
        <f t="shared" si="12"/>
        <v>0</v>
      </c>
      <c r="T60" s="635"/>
      <c r="U60" s="642"/>
      <c r="W60" s="1570"/>
      <c r="X60" s="947"/>
    </row>
    <row r="61" spans="2:24" x14ac:dyDescent="0.25">
      <c r="B61" s="351"/>
      <c r="C61" s="35"/>
      <c r="D61" s="34" t="s">
        <v>180</v>
      </c>
      <c r="E61" s="34"/>
      <c r="F61" s="34"/>
      <c r="G61" s="34"/>
      <c r="H61" s="34"/>
      <c r="I61" s="634" t="str">
        <f t="shared" si="10"/>
        <v xml:space="preserve"> </v>
      </c>
      <c r="J61" s="867"/>
      <c r="K61" s="646">
        <f t="shared" si="11"/>
        <v>0</v>
      </c>
      <c r="L61" s="635"/>
      <c r="M61" s="647"/>
      <c r="N61" s="647"/>
      <c r="O61" s="647"/>
      <c r="P61" s="647"/>
      <c r="Q61" s="647"/>
      <c r="R61" s="355"/>
      <c r="S61" s="641">
        <f t="shared" si="12"/>
        <v>0</v>
      </c>
      <c r="T61" s="635"/>
      <c r="U61" s="642"/>
      <c r="W61" s="1570"/>
      <c r="X61" s="947"/>
    </row>
    <row r="62" spans="2:24" x14ac:dyDescent="0.25">
      <c r="B62" s="351"/>
      <c r="C62" s="35"/>
      <c r="D62" s="34" t="s">
        <v>181</v>
      </c>
      <c r="E62" s="34"/>
      <c r="F62" s="34"/>
      <c r="G62" s="34"/>
      <c r="H62" s="34"/>
      <c r="I62" s="634" t="str">
        <f t="shared" si="10"/>
        <v xml:space="preserve"> </v>
      </c>
      <c r="J62" s="867"/>
      <c r="K62" s="646">
        <f t="shared" si="11"/>
        <v>0</v>
      </c>
      <c r="L62" s="635"/>
      <c r="M62" s="647"/>
      <c r="N62" s="647"/>
      <c r="O62" s="647"/>
      <c r="P62" s="647"/>
      <c r="Q62" s="647"/>
      <c r="R62" s="355"/>
      <c r="S62" s="641">
        <f t="shared" si="12"/>
        <v>0</v>
      </c>
      <c r="T62" s="635"/>
      <c r="U62" s="642"/>
      <c r="W62" s="1570"/>
      <c r="X62" s="947"/>
    </row>
    <row r="63" spans="2:24" x14ac:dyDescent="0.25">
      <c r="B63" s="351"/>
      <c r="C63" s="35"/>
      <c r="D63" s="39" t="s">
        <v>182</v>
      </c>
      <c r="E63" s="39"/>
      <c r="F63" s="39"/>
      <c r="G63" s="39"/>
      <c r="H63" s="39"/>
      <c r="I63" s="634" t="str">
        <f t="shared" si="10"/>
        <v xml:space="preserve"> </v>
      </c>
      <c r="J63" s="867"/>
      <c r="K63" s="646">
        <f t="shared" si="11"/>
        <v>0</v>
      </c>
      <c r="L63" s="635"/>
      <c r="M63" s="647"/>
      <c r="N63" s="647"/>
      <c r="O63" s="647"/>
      <c r="P63" s="647"/>
      <c r="Q63" s="647"/>
      <c r="R63" s="355"/>
      <c r="S63" s="641">
        <f t="shared" si="12"/>
        <v>0</v>
      </c>
      <c r="T63" s="635"/>
      <c r="U63" s="642"/>
      <c r="W63" s="1570"/>
      <c r="X63" s="947"/>
    </row>
    <row r="64" spans="2:24" x14ac:dyDescent="0.25">
      <c r="B64" s="351"/>
      <c r="C64" s="35"/>
      <c r="D64" s="39" t="s">
        <v>183</v>
      </c>
      <c r="E64" s="39"/>
      <c r="F64" s="39"/>
      <c r="G64" s="39"/>
      <c r="H64" s="39"/>
      <c r="I64" s="634" t="str">
        <f t="shared" si="10"/>
        <v xml:space="preserve"> </v>
      </c>
      <c r="J64" s="867"/>
      <c r="K64" s="646">
        <f t="shared" si="11"/>
        <v>0</v>
      </c>
      <c r="L64" s="635"/>
      <c r="M64" s="647"/>
      <c r="N64" s="647"/>
      <c r="O64" s="647"/>
      <c r="P64" s="647"/>
      <c r="Q64" s="647"/>
      <c r="R64" s="355"/>
      <c r="S64" s="641">
        <f t="shared" si="12"/>
        <v>0</v>
      </c>
      <c r="T64" s="635"/>
      <c r="U64" s="642"/>
      <c r="W64" s="1570"/>
      <c r="X64" s="947"/>
    </row>
    <row r="65" spans="2:24" x14ac:dyDescent="0.25">
      <c r="B65" s="351"/>
      <c r="C65" s="35"/>
      <c r="D65" s="39" t="s">
        <v>184</v>
      </c>
      <c r="E65" s="39"/>
      <c r="F65" s="39"/>
      <c r="G65" s="39"/>
      <c r="H65" s="39"/>
      <c r="I65" s="634" t="str">
        <f t="shared" si="10"/>
        <v xml:space="preserve"> </v>
      </c>
      <c r="J65" s="867"/>
      <c r="K65" s="646">
        <f t="shared" si="11"/>
        <v>0</v>
      </c>
      <c r="L65" s="654"/>
      <c r="M65" s="655"/>
      <c r="N65" s="655"/>
      <c r="O65" s="655"/>
      <c r="P65" s="655"/>
      <c r="Q65" s="655"/>
      <c r="R65" s="355"/>
      <c r="S65" s="641">
        <f t="shared" si="12"/>
        <v>0</v>
      </c>
      <c r="T65" s="654"/>
      <c r="U65" s="657"/>
      <c r="W65" s="1570"/>
      <c r="X65" s="947"/>
    </row>
    <row r="66" spans="2:24" x14ac:dyDescent="0.25">
      <c r="B66" s="351"/>
      <c r="C66" s="35"/>
      <c r="D66" s="66" t="s">
        <v>185</v>
      </c>
      <c r="E66" s="66"/>
      <c r="F66" s="66"/>
      <c r="G66" s="66"/>
      <c r="H66" s="66"/>
      <c r="I66" s="634" t="str">
        <f t="shared" si="10"/>
        <v xml:space="preserve"> </v>
      </c>
      <c r="J66" s="867"/>
      <c r="K66" s="646">
        <f t="shared" si="11"/>
        <v>0</v>
      </c>
      <c r="L66" s="654"/>
      <c r="M66" s="655"/>
      <c r="N66" s="655"/>
      <c r="O66" s="655"/>
      <c r="P66" s="655"/>
      <c r="Q66" s="655"/>
      <c r="R66" s="355"/>
      <c r="S66" s="641">
        <f t="shared" si="12"/>
        <v>0</v>
      </c>
      <c r="T66" s="654"/>
      <c r="U66" s="657"/>
      <c r="W66" s="1570"/>
      <c r="X66" s="947"/>
    </row>
    <row r="67" spans="2:24" ht="15.75" thickBot="1" x14ac:dyDescent="0.3">
      <c r="B67" s="351"/>
      <c r="C67" s="35"/>
      <c r="D67" s="39" t="s">
        <v>402</v>
      </c>
      <c r="E67" s="1879"/>
      <c r="F67" s="1880"/>
      <c r="G67" s="1881"/>
      <c r="H67" s="39"/>
      <c r="I67" s="637" t="str">
        <f t="shared" si="10"/>
        <v xml:space="preserve"> </v>
      </c>
      <c r="J67" s="868"/>
      <c r="K67" s="648">
        <f t="shared" si="11"/>
        <v>0</v>
      </c>
      <c r="L67" s="638"/>
      <c r="M67" s="656"/>
      <c r="N67" s="656"/>
      <c r="O67" s="656"/>
      <c r="P67" s="656"/>
      <c r="Q67" s="656"/>
      <c r="R67" s="355"/>
      <c r="S67" s="652">
        <f t="shared" si="12"/>
        <v>0</v>
      </c>
      <c r="T67" s="638"/>
      <c r="U67" s="643"/>
      <c r="W67" s="1571"/>
      <c r="X67" s="947"/>
    </row>
    <row r="68" spans="2:24" ht="15.75" thickBot="1" x14ac:dyDescent="0.3">
      <c r="B68" s="351"/>
      <c r="C68" s="35"/>
      <c r="D68" s="34"/>
      <c r="E68" s="34"/>
      <c r="F68" s="34"/>
      <c r="G68" s="38" t="s">
        <v>156</v>
      </c>
      <c r="H68" s="38"/>
      <c r="I68" s="284" t="str">
        <f t="shared" si="10"/>
        <v xml:space="preserve"> </v>
      </c>
      <c r="J68" s="27">
        <f t="shared" ref="J68:Q68" si="13">SUM(J55:J67)</f>
        <v>0</v>
      </c>
      <c r="K68" s="20">
        <f t="shared" si="13"/>
        <v>0</v>
      </c>
      <c r="L68" s="911">
        <f t="shared" si="13"/>
        <v>0</v>
      </c>
      <c r="M68" s="912">
        <f t="shared" si="13"/>
        <v>0</v>
      </c>
      <c r="N68" s="912">
        <f t="shared" si="13"/>
        <v>0</v>
      </c>
      <c r="O68" s="912">
        <f t="shared" si="13"/>
        <v>0</v>
      </c>
      <c r="P68" s="912">
        <f t="shared" si="13"/>
        <v>0</v>
      </c>
      <c r="Q68" s="912">
        <f t="shared" si="13"/>
        <v>0</v>
      </c>
      <c r="R68" s="356"/>
      <c r="S68" s="357">
        <f>SUM(S55:S67)</f>
        <v>0</v>
      </c>
      <c r="T68" s="911">
        <f>SUM(T55:T67)</f>
        <v>0</v>
      </c>
      <c r="U68" s="913">
        <f>SUM(U55:U67)</f>
        <v>0</v>
      </c>
      <c r="X68" s="947"/>
    </row>
    <row r="69" spans="2:24" ht="3.75" customHeight="1" x14ac:dyDescent="0.25">
      <c r="B69" s="351"/>
      <c r="C69" s="34"/>
      <c r="D69" s="34"/>
      <c r="E69" s="34"/>
      <c r="F69" s="34"/>
      <c r="G69" s="34"/>
      <c r="H69" s="34"/>
      <c r="I69" s="115"/>
      <c r="J69" s="1459"/>
      <c r="K69" s="1460"/>
      <c r="L69" s="361"/>
      <c r="M69" s="287"/>
      <c r="N69" s="287"/>
      <c r="O69" s="287"/>
      <c r="P69" s="1460"/>
      <c r="Q69" s="287"/>
      <c r="R69" s="362"/>
      <c r="S69" s="287"/>
      <c r="T69" s="361"/>
      <c r="U69" s="287"/>
      <c r="X69" s="947"/>
    </row>
    <row r="70" spans="2:24" ht="15.75" thickBot="1" x14ac:dyDescent="0.3">
      <c r="B70" s="351"/>
      <c r="C70" s="62" t="s">
        <v>186</v>
      </c>
      <c r="D70" s="62"/>
      <c r="E70" s="62"/>
      <c r="F70" s="62"/>
      <c r="G70" s="62"/>
      <c r="H70" s="37"/>
      <c r="I70" s="37"/>
      <c r="J70" s="1453"/>
      <c r="K70" s="1453"/>
      <c r="L70" s="1454"/>
      <c r="M70" s="1452"/>
      <c r="N70" s="1452"/>
      <c r="O70" s="1455"/>
      <c r="P70" s="1455"/>
      <c r="Q70" s="1455"/>
      <c r="R70" s="1456"/>
      <c r="S70" s="1452"/>
      <c r="T70" s="1455"/>
      <c r="U70" s="1455"/>
      <c r="X70" s="947"/>
    </row>
    <row r="71" spans="2:24" x14ac:dyDescent="0.25">
      <c r="B71" s="351"/>
      <c r="C71" s="35"/>
      <c r="D71" s="123" t="s">
        <v>187</v>
      </c>
      <c r="E71" s="123"/>
      <c r="F71" s="123"/>
      <c r="G71" s="123"/>
      <c r="H71" s="123"/>
      <c r="I71" s="630" t="str">
        <f>IFERROR(J71/J$134," ")</f>
        <v xml:space="preserve"> </v>
      </c>
      <c r="J71" s="869"/>
      <c r="K71" s="644">
        <f t="shared" ref="K71:K73" si="14">SUM(L71:Q71)</f>
        <v>0</v>
      </c>
      <c r="L71" s="632"/>
      <c r="M71" s="645"/>
      <c r="N71" s="645"/>
      <c r="O71" s="645"/>
      <c r="P71" s="645"/>
      <c r="Q71" s="645"/>
      <c r="R71" s="354"/>
      <c r="S71" s="651">
        <f t="shared" ref="S71:S73" si="15">SUM(T71:U71)</f>
        <v>0</v>
      </c>
      <c r="T71" s="632"/>
      <c r="U71" s="640"/>
      <c r="W71" s="1569"/>
      <c r="X71" s="947"/>
    </row>
    <row r="72" spans="2:24" ht="15.75" thickBot="1" x14ac:dyDescent="0.3">
      <c r="B72" s="351"/>
      <c r="C72" s="35"/>
      <c r="D72" s="34" t="s">
        <v>188</v>
      </c>
      <c r="E72" s="34"/>
      <c r="F72" s="34"/>
      <c r="G72" s="34"/>
      <c r="H72" s="34"/>
      <c r="I72" s="637" t="str">
        <f>IFERROR(J72/J$134," ")</f>
        <v xml:space="preserve"> </v>
      </c>
      <c r="J72" s="868"/>
      <c r="K72" s="648">
        <f t="shared" ref="K72" si="16">SUM(L72:Q72)</f>
        <v>0</v>
      </c>
      <c r="L72" s="649"/>
      <c r="M72" s="650"/>
      <c r="N72" s="650"/>
      <c r="O72" s="650"/>
      <c r="P72" s="650"/>
      <c r="Q72" s="650"/>
      <c r="R72" s="355"/>
      <c r="S72" s="652">
        <f t="shared" ref="S72" si="17">SUM(T72:U72)</f>
        <v>0</v>
      </c>
      <c r="T72" s="649"/>
      <c r="U72" s="653"/>
      <c r="W72" s="1571"/>
      <c r="X72" s="947"/>
    </row>
    <row r="73" spans="2:24" ht="15.75" thickBot="1" x14ac:dyDescent="0.3">
      <c r="B73" s="351"/>
      <c r="C73" s="35"/>
      <c r="D73" s="39" t="s">
        <v>402</v>
      </c>
      <c r="E73" s="1879"/>
      <c r="F73" s="1880"/>
      <c r="G73" s="1881"/>
      <c r="H73" s="34"/>
      <c r="I73" s="637" t="str">
        <f>IFERROR(J73/J$134," ")</f>
        <v xml:space="preserve"> </v>
      </c>
      <c r="J73" s="868"/>
      <c r="K73" s="648">
        <f t="shared" si="14"/>
        <v>0</v>
      </c>
      <c r="L73" s="649"/>
      <c r="M73" s="650"/>
      <c r="N73" s="650"/>
      <c r="O73" s="650"/>
      <c r="P73" s="650"/>
      <c r="Q73" s="650"/>
      <c r="R73" s="355"/>
      <c r="S73" s="652">
        <f t="shared" si="15"/>
        <v>0</v>
      </c>
      <c r="T73" s="649"/>
      <c r="U73" s="653"/>
      <c r="W73" s="1571"/>
      <c r="X73" s="947"/>
    </row>
    <row r="74" spans="2:24" ht="15.75" thickBot="1" x14ac:dyDescent="0.3">
      <c r="B74" s="351"/>
      <c r="C74" s="35"/>
      <c r="D74" s="34"/>
      <c r="E74" s="34"/>
      <c r="F74" s="34"/>
      <c r="G74" s="38" t="s">
        <v>156</v>
      </c>
      <c r="H74" s="38"/>
      <c r="I74" s="284" t="str">
        <f>IFERROR(J74/J$134," ")</f>
        <v xml:space="preserve"> </v>
      </c>
      <c r="J74" s="27">
        <f t="shared" ref="J74:Q74" si="18">SUM(J71:J73)</f>
        <v>0</v>
      </c>
      <c r="K74" s="20">
        <f t="shared" si="18"/>
        <v>0</v>
      </c>
      <c r="L74" s="911">
        <f t="shared" si="18"/>
        <v>0</v>
      </c>
      <c r="M74" s="912">
        <f t="shared" si="18"/>
        <v>0</v>
      </c>
      <c r="N74" s="912">
        <f t="shared" si="18"/>
        <v>0</v>
      </c>
      <c r="O74" s="912">
        <f t="shared" si="18"/>
        <v>0</v>
      </c>
      <c r="P74" s="912">
        <f t="shared" si="18"/>
        <v>0</v>
      </c>
      <c r="Q74" s="912">
        <f t="shared" si="18"/>
        <v>0</v>
      </c>
      <c r="R74" s="356"/>
      <c r="S74" s="357">
        <f>SUM(S71:S73)</f>
        <v>0</v>
      </c>
      <c r="T74" s="911">
        <f>SUM(T71:T73)</f>
        <v>0</v>
      </c>
      <c r="U74" s="913">
        <f>SUM(U71:U73)</f>
        <v>0</v>
      </c>
      <c r="X74" s="947"/>
    </row>
    <row r="75" spans="2:24" ht="3.75" customHeight="1" x14ac:dyDescent="0.25">
      <c r="B75" s="351"/>
      <c r="C75" s="34"/>
      <c r="D75" s="38"/>
      <c r="E75" s="38"/>
      <c r="F75" s="38"/>
      <c r="G75" s="38"/>
      <c r="H75" s="38"/>
      <c r="I75" s="115"/>
      <c r="J75" s="1454"/>
      <c r="K75" s="1452"/>
      <c r="L75" s="16"/>
      <c r="M75" s="16"/>
      <c r="N75" s="16"/>
      <c r="O75" s="16"/>
      <c r="P75" s="1452"/>
      <c r="Q75" s="16"/>
      <c r="R75" s="355"/>
      <c r="S75" s="16"/>
      <c r="T75" s="16"/>
      <c r="U75" s="16"/>
      <c r="X75" s="947"/>
    </row>
    <row r="76" spans="2:24" ht="15.75" thickBot="1" x14ac:dyDescent="0.3">
      <c r="B76" s="351"/>
      <c r="C76" s="62" t="s">
        <v>189</v>
      </c>
      <c r="D76" s="62"/>
      <c r="E76" s="62"/>
      <c r="F76" s="62"/>
      <c r="G76" s="62"/>
      <c r="H76" s="37"/>
      <c r="I76" s="37"/>
      <c r="J76" s="1453"/>
      <c r="K76" s="1453"/>
      <c r="L76" s="1454"/>
      <c r="M76" s="1452"/>
      <c r="N76" s="1452"/>
      <c r="O76" s="1455"/>
      <c r="P76" s="1455"/>
      <c r="Q76" s="1455"/>
      <c r="R76" s="1456"/>
      <c r="S76" s="1452"/>
      <c r="T76" s="1455"/>
      <c r="U76" s="1455"/>
      <c r="X76" s="947"/>
    </row>
    <row r="77" spans="2:24" x14ac:dyDescent="0.25">
      <c r="B77" s="351"/>
      <c r="C77" s="35"/>
      <c r="D77" s="123" t="s">
        <v>190</v>
      </c>
      <c r="E77" s="123"/>
      <c r="F77" s="123"/>
      <c r="G77" s="123"/>
      <c r="H77" s="123"/>
      <c r="I77" s="630" t="str">
        <f t="shared" ref="I77:I83" si="19">IFERROR(J77/J$134," ")</f>
        <v xml:space="preserve"> </v>
      </c>
      <c r="J77" s="869"/>
      <c r="K77" s="644">
        <f t="shared" ref="K77:K82" si="20">SUM(L77:Q77)</f>
        <v>0</v>
      </c>
      <c r="L77" s="632"/>
      <c r="M77" s="645"/>
      <c r="N77" s="645"/>
      <c r="O77" s="645"/>
      <c r="P77" s="645"/>
      <c r="Q77" s="645"/>
      <c r="R77" s="354"/>
      <c r="S77" s="651">
        <f t="shared" ref="S77:S82" si="21">SUM(T77:U77)</f>
        <v>0</v>
      </c>
      <c r="T77" s="632"/>
      <c r="U77" s="640"/>
      <c r="W77" s="1569"/>
      <c r="X77" s="947"/>
    </row>
    <row r="78" spans="2:24" x14ac:dyDescent="0.25">
      <c r="B78" s="351"/>
      <c r="C78" s="35"/>
      <c r="D78" s="34" t="s">
        <v>191</v>
      </c>
      <c r="E78" s="34"/>
      <c r="F78" s="34"/>
      <c r="G78" s="34"/>
      <c r="H78" s="34"/>
      <c r="I78" s="634" t="str">
        <f t="shared" si="19"/>
        <v xml:space="preserve"> </v>
      </c>
      <c r="J78" s="867"/>
      <c r="K78" s="646">
        <f t="shared" si="20"/>
        <v>0</v>
      </c>
      <c r="L78" s="635"/>
      <c r="M78" s="647"/>
      <c r="N78" s="647"/>
      <c r="O78" s="647"/>
      <c r="P78" s="647"/>
      <c r="Q78" s="647"/>
      <c r="R78" s="355"/>
      <c r="S78" s="641">
        <f t="shared" si="21"/>
        <v>0</v>
      </c>
      <c r="T78" s="635"/>
      <c r="U78" s="642"/>
      <c r="W78" s="1570"/>
      <c r="X78" s="947"/>
    </row>
    <row r="79" spans="2:24" x14ac:dyDescent="0.25">
      <c r="B79" s="351"/>
      <c r="C79" s="35"/>
      <c r="D79" s="34" t="s">
        <v>192</v>
      </c>
      <c r="E79" s="34"/>
      <c r="F79" s="34"/>
      <c r="G79" s="34"/>
      <c r="H79" s="34"/>
      <c r="I79" s="634" t="str">
        <f t="shared" si="19"/>
        <v xml:space="preserve"> </v>
      </c>
      <c r="J79" s="867"/>
      <c r="K79" s="646">
        <f t="shared" si="20"/>
        <v>0</v>
      </c>
      <c r="L79" s="635"/>
      <c r="M79" s="647"/>
      <c r="N79" s="647"/>
      <c r="O79" s="647"/>
      <c r="P79" s="647"/>
      <c r="Q79" s="647"/>
      <c r="R79" s="355"/>
      <c r="S79" s="641">
        <f t="shared" si="21"/>
        <v>0</v>
      </c>
      <c r="T79" s="635"/>
      <c r="U79" s="642"/>
      <c r="W79" s="1570"/>
      <c r="X79" s="947"/>
    </row>
    <row r="80" spans="2:24" x14ac:dyDescent="0.25">
      <c r="B80" s="351"/>
      <c r="C80" s="35"/>
      <c r="D80" s="34" t="s">
        <v>193</v>
      </c>
      <c r="E80" s="34"/>
      <c r="F80" s="34"/>
      <c r="G80" s="34"/>
      <c r="H80" s="34"/>
      <c r="I80" s="634" t="str">
        <f t="shared" si="19"/>
        <v xml:space="preserve"> </v>
      </c>
      <c r="J80" s="867"/>
      <c r="K80" s="646">
        <f t="shared" si="20"/>
        <v>0</v>
      </c>
      <c r="L80" s="635"/>
      <c r="M80" s="647"/>
      <c r="N80" s="647"/>
      <c r="O80" s="647"/>
      <c r="P80" s="647"/>
      <c r="Q80" s="647"/>
      <c r="R80" s="355"/>
      <c r="S80" s="641">
        <f t="shared" si="21"/>
        <v>0</v>
      </c>
      <c r="T80" s="635"/>
      <c r="U80" s="642"/>
      <c r="W80" s="1570"/>
      <c r="X80" s="947"/>
    </row>
    <row r="81" spans="2:24" ht="15.75" thickBot="1" x14ac:dyDescent="0.3">
      <c r="B81" s="351"/>
      <c r="C81" s="35"/>
      <c r="D81" s="34" t="s">
        <v>194</v>
      </c>
      <c r="E81" s="34"/>
      <c r="F81" s="34"/>
      <c r="G81" s="34"/>
      <c r="H81" s="34"/>
      <c r="I81" s="637" t="str">
        <f t="shared" si="19"/>
        <v xml:space="preserve"> </v>
      </c>
      <c r="J81" s="868"/>
      <c r="K81" s="658">
        <f t="shared" ref="K81" si="22">SUM(L81:Q81)</f>
        <v>0</v>
      </c>
      <c r="L81" s="649"/>
      <c r="M81" s="650"/>
      <c r="N81" s="650"/>
      <c r="O81" s="650"/>
      <c r="P81" s="650"/>
      <c r="Q81" s="650"/>
      <c r="R81" s="355"/>
      <c r="S81" s="652">
        <f t="shared" ref="S81" si="23">SUM(T81:U81)</f>
        <v>0</v>
      </c>
      <c r="T81" s="649"/>
      <c r="U81" s="653"/>
      <c r="W81" s="1571"/>
      <c r="X81" s="947"/>
    </row>
    <row r="82" spans="2:24" ht="15.75" thickBot="1" x14ac:dyDescent="0.3">
      <c r="B82" s="351"/>
      <c r="C82" s="35"/>
      <c r="D82" s="39" t="s">
        <v>402</v>
      </c>
      <c r="E82" s="1879"/>
      <c r="F82" s="1880"/>
      <c r="G82" s="1881"/>
      <c r="H82" s="34"/>
      <c r="I82" s="637" t="str">
        <f t="shared" si="19"/>
        <v xml:space="preserve"> </v>
      </c>
      <c r="J82" s="868"/>
      <c r="K82" s="658">
        <f t="shared" si="20"/>
        <v>0</v>
      </c>
      <c r="L82" s="649"/>
      <c r="M82" s="650"/>
      <c r="N82" s="650"/>
      <c r="O82" s="650"/>
      <c r="P82" s="650"/>
      <c r="Q82" s="650"/>
      <c r="R82" s="355"/>
      <c r="S82" s="652">
        <f t="shared" si="21"/>
        <v>0</v>
      </c>
      <c r="T82" s="649"/>
      <c r="U82" s="653"/>
      <c r="W82" s="1571"/>
      <c r="X82" s="947"/>
    </row>
    <row r="83" spans="2:24" ht="15.75" thickBot="1" x14ac:dyDescent="0.3">
      <c r="B83" s="351"/>
      <c r="C83" s="35"/>
      <c r="D83" s="34"/>
      <c r="E83" s="34"/>
      <c r="F83" s="34"/>
      <c r="G83" s="38" t="s">
        <v>156</v>
      </c>
      <c r="H83" s="38"/>
      <c r="I83" s="284" t="str">
        <f t="shared" si="19"/>
        <v xml:space="preserve"> </v>
      </c>
      <c r="J83" s="27">
        <f t="shared" ref="J83:Q83" si="24">SUM(J77:J82)</f>
        <v>0</v>
      </c>
      <c r="K83" s="20">
        <f t="shared" si="24"/>
        <v>0</v>
      </c>
      <c r="L83" s="911">
        <f t="shared" si="24"/>
        <v>0</v>
      </c>
      <c r="M83" s="912">
        <f t="shared" si="24"/>
        <v>0</v>
      </c>
      <c r="N83" s="912">
        <f t="shared" si="24"/>
        <v>0</v>
      </c>
      <c r="O83" s="912">
        <f t="shared" si="24"/>
        <v>0</v>
      </c>
      <c r="P83" s="912">
        <f t="shared" si="24"/>
        <v>0</v>
      </c>
      <c r="Q83" s="912">
        <f t="shared" si="24"/>
        <v>0</v>
      </c>
      <c r="R83" s="356"/>
      <c r="S83" s="357">
        <f>SUM(S77:S82)</f>
        <v>0</v>
      </c>
      <c r="T83" s="911">
        <f>SUM(T77:T82)</f>
        <v>0</v>
      </c>
      <c r="U83" s="913">
        <f>SUM(U77:U82)</f>
        <v>0</v>
      </c>
      <c r="X83" s="947"/>
    </row>
    <row r="84" spans="2:24" ht="9" customHeight="1" thickBot="1" x14ac:dyDescent="0.3">
      <c r="B84" s="358"/>
      <c r="C84" s="22"/>
      <c r="D84" s="25"/>
      <c r="E84" s="25"/>
      <c r="F84" s="25"/>
      <c r="G84" s="25"/>
      <c r="H84" s="25"/>
      <c r="I84" s="322"/>
      <c r="J84" s="1457"/>
      <c r="K84" s="1458"/>
      <c r="L84" s="23"/>
      <c r="M84" s="23"/>
      <c r="N84" s="23"/>
      <c r="O84" s="23"/>
      <c r="P84" s="1458"/>
      <c r="Q84" s="23"/>
      <c r="R84" s="360"/>
      <c r="S84" s="23"/>
      <c r="T84" s="23"/>
      <c r="U84" s="26"/>
      <c r="V84" s="26"/>
      <c r="W84" s="26"/>
      <c r="X84" s="1585"/>
    </row>
    <row r="85" spans="2:24" ht="15.75" thickBot="1" x14ac:dyDescent="0.3">
      <c r="B85" s="351"/>
      <c r="C85" s="62" t="s">
        <v>195</v>
      </c>
      <c r="D85" s="62"/>
      <c r="E85" s="62"/>
      <c r="F85" s="62"/>
      <c r="G85" s="62"/>
      <c r="H85" s="37"/>
      <c r="I85" s="37"/>
      <c r="J85" s="1453"/>
      <c r="K85" s="1453"/>
      <c r="L85" s="16"/>
      <c r="M85" s="16"/>
      <c r="N85" s="16"/>
      <c r="O85" s="16"/>
      <c r="P85" s="1452"/>
      <c r="Q85" s="16"/>
      <c r="R85" s="355"/>
      <c r="S85" s="16"/>
      <c r="T85" s="16"/>
      <c r="U85" s="16"/>
      <c r="V85" s="16"/>
      <c r="W85" s="16"/>
      <c r="X85" s="1586"/>
    </row>
    <row r="86" spans="2:24" x14ac:dyDescent="0.25">
      <c r="B86" s="351"/>
      <c r="C86" s="35"/>
      <c r="D86" s="123" t="s">
        <v>196</v>
      </c>
      <c r="E86" s="123"/>
      <c r="F86" s="123"/>
      <c r="G86" s="123"/>
      <c r="H86" s="123"/>
      <c r="I86" s="630" t="str">
        <f t="shared" ref="I86:I94" si="25">IFERROR(J86/J$134," ")</f>
        <v xml:space="preserve"> </v>
      </c>
      <c r="J86" s="869"/>
      <c r="K86" s="644">
        <f t="shared" ref="K86:K93" si="26">SUM(L86:Q86)</f>
        <v>0</v>
      </c>
      <c r="L86" s="632"/>
      <c r="M86" s="645"/>
      <c r="N86" s="645"/>
      <c r="O86" s="645"/>
      <c r="P86" s="645"/>
      <c r="Q86" s="645"/>
      <c r="R86" s="354"/>
      <c r="S86" s="651">
        <f t="shared" ref="S86:S93" si="27">SUM(T86:U86)</f>
        <v>0</v>
      </c>
      <c r="T86" s="632"/>
      <c r="U86" s="640"/>
      <c r="W86" s="1569"/>
      <c r="X86" s="947"/>
    </row>
    <row r="87" spans="2:24" x14ac:dyDescent="0.25">
      <c r="B87" s="351"/>
      <c r="C87" s="35"/>
      <c r="D87" s="34" t="s">
        <v>197</v>
      </c>
      <c r="E87" s="34"/>
      <c r="F87" s="34"/>
      <c r="G87" s="34"/>
      <c r="H87" s="34"/>
      <c r="I87" s="634" t="str">
        <f t="shared" si="25"/>
        <v xml:space="preserve"> </v>
      </c>
      <c r="J87" s="867"/>
      <c r="K87" s="646">
        <f t="shared" si="26"/>
        <v>0</v>
      </c>
      <c r="L87" s="635"/>
      <c r="M87" s="647"/>
      <c r="N87" s="647"/>
      <c r="O87" s="647"/>
      <c r="P87" s="647"/>
      <c r="Q87" s="647"/>
      <c r="R87" s="355"/>
      <c r="S87" s="641">
        <f t="shared" si="27"/>
        <v>0</v>
      </c>
      <c r="T87" s="635"/>
      <c r="U87" s="642"/>
      <c r="W87" s="1570"/>
      <c r="X87" s="947"/>
    </row>
    <row r="88" spans="2:24" x14ac:dyDescent="0.25">
      <c r="B88" s="351"/>
      <c r="C88" s="35"/>
      <c r="D88" s="34" t="s">
        <v>198</v>
      </c>
      <c r="E88" s="34"/>
      <c r="F88" s="34"/>
      <c r="G88" s="34"/>
      <c r="H88" s="34"/>
      <c r="I88" s="634" t="str">
        <f t="shared" si="25"/>
        <v xml:space="preserve"> </v>
      </c>
      <c r="J88" s="867"/>
      <c r="K88" s="646">
        <f t="shared" si="26"/>
        <v>0</v>
      </c>
      <c r="L88" s="635"/>
      <c r="M88" s="647"/>
      <c r="N88" s="647"/>
      <c r="O88" s="647"/>
      <c r="P88" s="647"/>
      <c r="Q88" s="647"/>
      <c r="R88" s="355"/>
      <c r="S88" s="641">
        <f t="shared" si="27"/>
        <v>0</v>
      </c>
      <c r="T88" s="635"/>
      <c r="U88" s="642"/>
      <c r="W88" s="1570"/>
      <c r="X88" s="947"/>
    </row>
    <row r="89" spans="2:24" x14ac:dyDescent="0.25">
      <c r="B89" s="351"/>
      <c r="C89" s="35"/>
      <c r="D89" s="39" t="s">
        <v>199</v>
      </c>
      <c r="E89" s="39"/>
      <c r="F89" s="39"/>
      <c r="G89" s="39"/>
      <c r="H89" s="39"/>
      <c r="I89" s="634" t="str">
        <f t="shared" si="25"/>
        <v xml:space="preserve"> </v>
      </c>
      <c r="J89" s="867"/>
      <c r="K89" s="646">
        <f t="shared" si="26"/>
        <v>0</v>
      </c>
      <c r="L89" s="635"/>
      <c r="M89" s="647"/>
      <c r="N89" s="647"/>
      <c r="O89" s="647"/>
      <c r="P89" s="647"/>
      <c r="Q89" s="647"/>
      <c r="R89" s="355"/>
      <c r="S89" s="641">
        <f t="shared" si="27"/>
        <v>0</v>
      </c>
      <c r="T89" s="635"/>
      <c r="U89" s="642"/>
      <c r="W89" s="1570"/>
      <c r="X89" s="947"/>
    </row>
    <row r="90" spans="2:24" x14ac:dyDescent="0.25">
      <c r="B90" s="351"/>
      <c r="C90" s="35"/>
      <c r="D90" s="39" t="s">
        <v>200</v>
      </c>
      <c r="E90" s="39"/>
      <c r="F90" s="39"/>
      <c r="G90" s="39"/>
      <c r="H90" s="39"/>
      <c r="I90" s="634" t="str">
        <f t="shared" si="25"/>
        <v xml:space="preserve"> </v>
      </c>
      <c r="J90" s="867"/>
      <c r="K90" s="646">
        <f t="shared" si="26"/>
        <v>0</v>
      </c>
      <c r="L90" s="635"/>
      <c r="M90" s="647"/>
      <c r="N90" s="647"/>
      <c r="O90" s="647"/>
      <c r="P90" s="647"/>
      <c r="Q90" s="647"/>
      <c r="R90" s="355"/>
      <c r="S90" s="641">
        <f t="shared" si="27"/>
        <v>0</v>
      </c>
      <c r="T90" s="635"/>
      <c r="U90" s="642"/>
      <c r="W90" s="1570"/>
      <c r="X90" s="947"/>
    </row>
    <row r="91" spans="2:24" x14ac:dyDescent="0.25">
      <c r="B91" s="351"/>
      <c r="C91" s="35"/>
      <c r="D91" s="39" t="s">
        <v>201</v>
      </c>
      <c r="E91" s="39"/>
      <c r="F91" s="39"/>
      <c r="G91" s="39"/>
      <c r="H91" s="39"/>
      <c r="I91" s="634" t="str">
        <f t="shared" si="25"/>
        <v xml:space="preserve"> </v>
      </c>
      <c r="J91" s="867"/>
      <c r="K91" s="646">
        <f t="shared" si="26"/>
        <v>0</v>
      </c>
      <c r="L91" s="635"/>
      <c r="M91" s="647"/>
      <c r="N91" s="647"/>
      <c r="O91" s="647"/>
      <c r="P91" s="647"/>
      <c r="Q91" s="647"/>
      <c r="R91" s="355"/>
      <c r="S91" s="641">
        <f t="shared" si="27"/>
        <v>0</v>
      </c>
      <c r="T91" s="635"/>
      <c r="U91" s="642"/>
      <c r="W91" s="1570"/>
      <c r="X91" s="947"/>
    </row>
    <row r="92" spans="2:24" x14ac:dyDescent="0.25">
      <c r="B92" s="351"/>
      <c r="C92" s="35"/>
      <c r="D92" s="39" t="s">
        <v>202</v>
      </c>
      <c r="E92" s="39"/>
      <c r="F92" s="39"/>
      <c r="G92" s="39"/>
      <c r="H92" s="39"/>
      <c r="I92" s="634" t="str">
        <f t="shared" si="25"/>
        <v xml:space="preserve"> </v>
      </c>
      <c r="J92" s="867"/>
      <c r="K92" s="646">
        <f t="shared" si="26"/>
        <v>0</v>
      </c>
      <c r="L92" s="635"/>
      <c r="M92" s="647"/>
      <c r="N92" s="647"/>
      <c r="O92" s="647"/>
      <c r="P92" s="647"/>
      <c r="Q92" s="647"/>
      <c r="R92" s="355"/>
      <c r="S92" s="641">
        <f t="shared" si="27"/>
        <v>0</v>
      </c>
      <c r="T92" s="635"/>
      <c r="U92" s="642"/>
      <c r="W92" s="1570"/>
      <c r="X92" s="947"/>
    </row>
    <row r="93" spans="2:24" ht="15.75" thickBot="1" x14ac:dyDescent="0.3">
      <c r="B93" s="351"/>
      <c r="C93" s="35"/>
      <c r="D93" s="39" t="s">
        <v>402</v>
      </c>
      <c r="E93" s="1879"/>
      <c r="F93" s="1880"/>
      <c r="G93" s="1881"/>
      <c r="H93" s="39"/>
      <c r="I93" s="637" t="str">
        <f t="shared" si="25"/>
        <v xml:space="preserve"> </v>
      </c>
      <c r="J93" s="868"/>
      <c r="K93" s="658">
        <f t="shared" si="26"/>
        <v>0</v>
      </c>
      <c r="L93" s="649"/>
      <c r="M93" s="650"/>
      <c r="N93" s="650"/>
      <c r="O93" s="650"/>
      <c r="P93" s="650"/>
      <c r="Q93" s="650"/>
      <c r="R93" s="355"/>
      <c r="S93" s="652">
        <f t="shared" si="27"/>
        <v>0</v>
      </c>
      <c r="T93" s="649"/>
      <c r="U93" s="653"/>
      <c r="W93" s="1571"/>
      <c r="X93" s="947"/>
    </row>
    <row r="94" spans="2:24" ht="15.75" thickBot="1" x14ac:dyDescent="0.3">
      <c r="B94" s="351"/>
      <c r="C94" s="35"/>
      <c r="D94" s="34"/>
      <c r="E94" s="34"/>
      <c r="F94" s="34"/>
      <c r="G94" s="38" t="s">
        <v>156</v>
      </c>
      <c r="H94" s="38"/>
      <c r="I94" s="284" t="str">
        <f t="shared" si="25"/>
        <v xml:space="preserve"> </v>
      </c>
      <c r="J94" s="27">
        <f t="shared" ref="J94:Q94" si="28">SUM(J86:J93)</f>
        <v>0</v>
      </c>
      <c r="K94" s="20">
        <f t="shared" si="28"/>
        <v>0</v>
      </c>
      <c r="L94" s="911">
        <f t="shared" si="28"/>
        <v>0</v>
      </c>
      <c r="M94" s="912">
        <f t="shared" si="28"/>
        <v>0</v>
      </c>
      <c r="N94" s="912">
        <f t="shared" si="28"/>
        <v>0</v>
      </c>
      <c r="O94" s="912">
        <f t="shared" si="28"/>
        <v>0</v>
      </c>
      <c r="P94" s="912">
        <f t="shared" si="28"/>
        <v>0</v>
      </c>
      <c r="Q94" s="912">
        <f t="shared" si="28"/>
        <v>0</v>
      </c>
      <c r="R94" s="356"/>
      <c r="S94" s="357">
        <f>SUM(S86:S93)</f>
        <v>0</v>
      </c>
      <c r="T94" s="911">
        <f>SUM(T86:T93)</f>
        <v>0</v>
      </c>
      <c r="U94" s="913">
        <f>SUM(U86:U93)</f>
        <v>0</v>
      </c>
      <c r="X94" s="947"/>
    </row>
    <row r="95" spans="2:24" ht="3.75" customHeight="1" x14ac:dyDescent="0.25">
      <c r="B95" s="351"/>
      <c r="C95" s="34"/>
      <c r="D95" s="34"/>
      <c r="E95" s="34"/>
      <c r="F95" s="34"/>
      <c r="G95" s="34"/>
      <c r="H95" s="34"/>
      <c r="I95" s="115"/>
      <c r="J95" s="1451"/>
      <c r="K95" s="1452"/>
      <c r="L95" s="16"/>
      <c r="M95" s="16"/>
      <c r="N95" s="16"/>
      <c r="O95" s="16"/>
      <c r="P95" s="1452"/>
      <c r="Q95" s="16"/>
      <c r="R95" s="355"/>
      <c r="S95" s="16"/>
      <c r="T95" s="16"/>
      <c r="U95" s="16"/>
      <c r="X95" s="947"/>
    </row>
    <row r="96" spans="2:24" ht="15.75" thickBot="1" x14ac:dyDescent="0.3">
      <c r="B96" s="351"/>
      <c r="C96" s="62" t="s">
        <v>203</v>
      </c>
      <c r="D96" s="62"/>
      <c r="E96" s="62"/>
      <c r="F96" s="62"/>
      <c r="G96" s="62"/>
      <c r="H96" s="37"/>
      <c r="I96" s="37"/>
      <c r="J96" s="1453"/>
      <c r="K96" s="1453"/>
      <c r="L96" s="68"/>
      <c r="M96" s="19"/>
      <c r="N96" s="19"/>
      <c r="O96" s="19"/>
      <c r="P96" s="1452"/>
      <c r="Q96" s="19"/>
      <c r="R96" s="355"/>
      <c r="S96" s="19"/>
      <c r="T96" s="19"/>
      <c r="U96" s="19"/>
      <c r="X96" s="947"/>
    </row>
    <row r="97" spans="2:24" x14ac:dyDescent="0.25">
      <c r="B97" s="351"/>
      <c r="C97" s="35"/>
      <c r="D97" s="124" t="s">
        <v>204</v>
      </c>
      <c r="E97" s="124"/>
      <c r="F97" s="124"/>
      <c r="G97" s="124"/>
      <c r="H97" s="124"/>
      <c r="I97" s="630" t="str">
        <f>IFERROR(J97/J$134," ")</f>
        <v xml:space="preserve"> </v>
      </c>
      <c r="J97" s="869"/>
      <c r="K97" s="644">
        <f t="shared" ref="K97:K99" si="29">SUM(L97:Q97)</f>
        <v>0</v>
      </c>
      <c r="L97" s="632"/>
      <c r="M97" s="645"/>
      <c r="N97" s="645"/>
      <c r="O97" s="645"/>
      <c r="P97" s="645"/>
      <c r="Q97" s="645"/>
      <c r="R97" s="354"/>
      <c r="S97" s="651">
        <f t="shared" ref="S97:S99" si="30">SUM(T97:U97)</f>
        <v>0</v>
      </c>
      <c r="T97" s="632"/>
      <c r="U97" s="640"/>
      <c r="W97" s="1569"/>
      <c r="X97" s="947"/>
    </row>
    <row r="98" spans="2:24" x14ac:dyDescent="0.25">
      <c r="B98" s="351"/>
      <c r="C98" s="35"/>
      <c r="D98" s="39" t="s">
        <v>205</v>
      </c>
      <c r="E98" s="39"/>
      <c r="F98" s="39"/>
      <c r="G98" s="39"/>
      <c r="H98" s="39"/>
      <c r="I98" s="634" t="str">
        <f>IFERROR(J98/J$134," ")</f>
        <v xml:space="preserve"> </v>
      </c>
      <c r="J98" s="867"/>
      <c r="K98" s="646">
        <f t="shared" si="29"/>
        <v>0</v>
      </c>
      <c r="L98" s="635"/>
      <c r="M98" s="647"/>
      <c r="N98" s="647"/>
      <c r="O98" s="647"/>
      <c r="P98" s="647"/>
      <c r="Q98" s="647"/>
      <c r="R98" s="355"/>
      <c r="S98" s="641">
        <f t="shared" si="30"/>
        <v>0</v>
      </c>
      <c r="T98" s="635"/>
      <c r="U98" s="642"/>
      <c r="W98" s="1570"/>
      <c r="X98" s="947"/>
    </row>
    <row r="99" spans="2:24" ht="15.75" thickBot="1" x14ac:dyDescent="0.3">
      <c r="B99" s="351"/>
      <c r="C99" s="35"/>
      <c r="D99" s="39" t="s">
        <v>402</v>
      </c>
      <c r="E99" s="1879"/>
      <c r="F99" s="1880"/>
      <c r="G99" s="1881"/>
      <c r="H99" s="39"/>
      <c r="I99" s="637" t="str">
        <f>IFERROR(J99/J$134," ")</f>
        <v xml:space="preserve"> </v>
      </c>
      <c r="J99" s="868"/>
      <c r="K99" s="658">
        <f t="shared" si="29"/>
        <v>0</v>
      </c>
      <c r="L99" s="649"/>
      <c r="M99" s="650"/>
      <c r="N99" s="650"/>
      <c r="O99" s="650"/>
      <c r="P99" s="650"/>
      <c r="Q99" s="650"/>
      <c r="R99" s="355"/>
      <c r="S99" s="652">
        <f t="shared" si="30"/>
        <v>0</v>
      </c>
      <c r="T99" s="649"/>
      <c r="U99" s="653"/>
      <c r="W99" s="1571"/>
      <c r="X99" s="947"/>
    </row>
    <row r="100" spans="2:24" ht="15.75" thickBot="1" x14ac:dyDescent="0.3">
      <c r="B100" s="351"/>
      <c r="C100" s="35"/>
      <c r="D100" s="34"/>
      <c r="E100" s="34"/>
      <c r="F100" s="34"/>
      <c r="G100" s="38" t="s">
        <v>156</v>
      </c>
      <c r="H100" s="38"/>
      <c r="I100" s="284" t="str">
        <f>IFERROR(J100/J$134," ")</f>
        <v xml:space="preserve"> </v>
      </c>
      <c r="J100" s="27">
        <f t="shared" ref="J100:Q100" si="31">SUM(J97:J99)</f>
        <v>0</v>
      </c>
      <c r="K100" s="20">
        <f t="shared" si="31"/>
        <v>0</v>
      </c>
      <c r="L100" s="911">
        <f t="shared" si="31"/>
        <v>0</v>
      </c>
      <c r="M100" s="912">
        <f t="shared" si="31"/>
        <v>0</v>
      </c>
      <c r="N100" s="912">
        <f t="shared" si="31"/>
        <v>0</v>
      </c>
      <c r="O100" s="912">
        <f t="shared" si="31"/>
        <v>0</v>
      </c>
      <c r="P100" s="912">
        <f t="shared" si="31"/>
        <v>0</v>
      </c>
      <c r="Q100" s="912">
        <f t="shared" si="31"/>
        <v>0</v>
      </c>
      <c r="R100" s="356"/>
      <c r="S100" s="357">
        <f>SUM(S97:S99)</f>
        <v>0</v>
      </c>
      <c r="T100" s="911">
        <f>SUM(T97:T99)</f>
        <v>0</v>
      </c>
      <c r="U100" s="913">
        <f>SUM(U97:U99)</f>
        <v>0</v>
      </c>
      <c r="X100" s="947"/>
    </row>
    <row r="101" spans="2:24" ht="3.75" customHeight="1" x14ac:dyDescent="0.25">
      <c r="B101" s="351"/>
      <c r="C101" s="34"/>
      <c r="D101" s="34"/>
      <c r="E101" s="34"/>
      <c r="F101" s="34"/>
      <c r="G101" s="34"/>
      <c r="H101" s="34"/>
      <c r="I101" s="115"/>
      <c r="J101" s="1451"/>
      <c r="K101" s="1452"/>
      <c r="L101" s="19"/>
      <c r="M101" s="19"/>
      <c r="N101" s="19"/>
      <c r="O101" s="19"/>
      <c r="P101" s="1452"/>
      <c r="Q101" s="19"/>
      <c r="R101" s="355"/>
      <c r="S101" s="19"/>
      <c r="T101" s="19"/>
      <c r="U101" s="19"/>
      <c r="X101" s="947"/>
    </row>
    <row r="102" spans="2:24" ht="15.75" thickBot="1" x14ac:dyDescent="0.3">
      <c r="B102" s="351"/>
      <c r="C102" s="62" t="s">
        <v>206</v>
      </c>
      <c r="D102" s="62"/>
      <c r="E102" s="62"/>
      <c r="F102" s="62"/>
      <c r="G102" s="62"/>
      <c r="H102" s="37"/>
      <c r="I102" s="37"/>
      <c r="J102" s="1453"/>
      <c r="K102" s="1453"/>
      <c r="L102" s="19"/>
      <c r="M102" s="19"/>
      <c r="N102" s="19"/>
      <c r="O102" s="19"/>
      <c r="P102" s="1452"/>
      <c r="Q102" s="19"/>
      <c r="R102" s="355"/>
      <c r="S102" s="19"/>
      <c r="T102" s="19"/>
      <c r="U102" s="19"/>
      <c r="X102" s="947"/>
    </row>
    <row r="103" spans="2:24" x14ac:dyDescent="0.25">
      <c r="B103" s="351"/>
      <c r="C103" s="35"/>
      <c r="D103" s="124" t="s">
        <v>207</v>
      </c>
      <c r="E103" s="124"/>
      <c r="F103" s="124"/>
      <c r="G103" s="124"/>
      <c r="H103" s="124"/>
      <c r="I103" s="630" t="str">
        <f t="shared" ref="I103:I116" si="32">IFERROR(J103/J$134," ")</f>
        <v xml:space="preserve"> </v>
      </c>
      <c r="J103" s="869"/>
      <c r="K103" s="644">
        <f t="shared" ref="K103:K115" si="33">SUM(L103:Q103)</f>
        <v>0</v>
      </c>
      <c r="L103" s="632"/>
      <c r="M103" s="645"/>
      <c r="N103" s="645"/>
      <c r="O103" s="645"/>
      <c r="P103" s="645"/>
      <c r="Q103" s="645"/>
      <c r="R103" s="354"/>
      <c r="S103" s="651">
        <f t="shared" ref="S103:S115" si="34">SUM(T103:U103)</f>
        <v>0</v>
      </c>
      <c r="T103" s="632"/>
      <c r="U103" s="640"/>
      <c r="W103" s="1569"/>
      <c r="X103" s="947"/>
    </row>
    <row r="104" spans="2:24" x14ac:dyDescent="0.25">
      <c r="B104" s="351"/>
      <c r="C104" s="35"/>
      <c r="D104" s="39" t="s">
        <v>208</v>
      </c>
      <c r="E104" s="39"/>
      <c r="F104" s="39"/>
      <c r="G104" s="39"/>
      <c r="H104" s="39"/>
      <c r="I104" s="634" t="str">
        <f t="shared" si="32"/>
        <v xml:space="preserve"> </v>
      </c>
      <c r="J104" s="867"/>
      <c r="K104" s="646">
        <f t="shared" si="33"/>
        <v>0</v>
      </c>
      <c r="L104" s="635"/>
      <c r="M104" s="647"/>
      <c r="N104" s="647"/>
      <c r="O104" s="647"/>
      <c r="P104" s="647"/>
      <c r="Q104" s="647"/>
      <c r="R104" s="355"/>
      <c r="S104" s="641">
        <f t="shared" si="34"/>
        <v>0</v>
      </c>
      <c r="T104" s="635"/>
      <c r="U104" s="642"/>
      <c r="W104" s="1570"/>
      <c r="X104" s="947"/>
    </row>
    <row r="105" spans="2:24" x14ac:dyDescent="0.25">
      <c r="B105" s="351"/>
      <c r="C105" s="35"/>
      <c r="D105" s="39" t="s">
        <v>694</v>
      </c>
      <c r="E105" s="39"/>
      <c r="F105" s="39"/>
      <c r="G105" s="39"/>
      <c r="H105" s="39"/>
      <c r="I105" s="634" t="str">
        <f t="shared" si="32"/>
        <v xml:space="preserve"> </v>
      </c>
      <c r="J105" s="1167">
        <f>'4'!F25</f>
        <v>0</v>
      </c>
      <c r="K105" s="646">
        <f t="shared" si="33"/>
        <v>0</v>
      </c>
      <c r="L105" s="635"/>
      <c r="M105" s="647"/>
      <c r="N105" s="647"/>
      <c r="O105" s="647"/>
      <c r="P105" s="647"/>
      <c r="Q105" s="647"/>
      <c r="R105" s="355"/>
      <c r="S105" s="641">
        <f t="shared" si="34"/>
        <v>0</v>
      </c>
      <c r="T105" s="635"/>
      <c r="U105" s="642"/>
      <c r="W105" s="1570"/>
      <c r="X105" s="947"/>
    </row>
    <row r="106" spans="2:24" x14ac:dyDescent="0.25">
      <c r="B106" s="351"/>
      <c r="C106" s="35"/>
      <c r="D106" s="39" t="s">
        <v>209</v>
      </c>
      <c r="E106" s="39"/>
      <c r="F106" s="39"/>
      <c r="G106" s="39"/>
      <c r="H106" s="39"/>
      <c r="I106" s="634" t="str">
        <f t="shared" si="32"/>
        <v xml:space="preserve"> </v>
      </c>
      <c r="J106" s="867"/>
      <c r="K106" s="646">
        <f t="shared" si="33"/>
        <v>0</v>
      </c>
      <c r="L106" s="635"/>
      <c r="M106" s="647"/>
      <c r="N106" s="647"/>
      <c r="O106" s="647"/>
      <c r="P106" s="647"/>
      <c r="Q106" s="647"/>
      <c r="R106" s="355"/>
      <c r="S106" s="641">
        <f t="shared" si="34"/>
        <v>0</v>
      </c>
      <c r="T106" s="635"/>
      <c r="U106" s="642"/>
      <c r="W106" s="1570"/>
      <c r="X106" s="947"/>
    </row>
    <row r="107" spans="2:24" x14ac:dyDescent="0.25">
      <c r="B107" s="351"/>
      <c r="C107" s="35"/>
      <c r="D107" s="39" t="s">
        <v>210</v>
      </c>
      <c r="E107" s="39"/>
      <c r="F107" s="39"/>
      <c r="G107" s="285" t="str">
        <f>IF(AND(J107&lt;&gt;0,'6E'!H58=0),"Complete Form 6E","")</f>
        <v/>
      </c>
      <c r="H107" s="39"/>
      <c r="I107" s="634" t="str">
        <f t="shared" si="32"/>
        <v xml:space="preserve"> </v>
      </c>
      <c r="J107" s="867"/>
      <c r="K107" s="646">
        <f t="shared" si="33"/>
        <v>0</v>
      </c>
      <c r="L107" s="635"/>
      <c r="M107" s="647"/>
      <c r="N107" s="647"/>
      <c r="O107" s="647"/>
      <c r="P107" s="647"/>
      <c r="Q107" s="647"/>
      <c r="R107" s="355"/>
      <c r="S107" s="641">
        <f t="shared" si="34"/>
        <v>0</v>
      </c>
      <c r="T107" s="635"/>
      <c r="U107" s="642"/>
      <c r="W107" s="1570"/>
      <c r="X107" s="947"/>
    </row>
    <row r="108" spans="2:24" x14ac:dyDescent="0.25">
      <c r="B108" s="351"/>
      <c r="C108" s="35"/>
      <c r="D108" s="39" t="s">
        <v>211</v>
      </c>
      <c r="E108" s="39"/>
      <c r="F108" s="39"/>
      <c r="G108" s="285" t="str">
        <f>IF(AND(J108&lt;&gt;0,'6E'!H58=0),"Complete Form 6E","")</f>
        <v/>
      </c>
      <c r="H108" s="39"/>
      <c r="I108" s="634" t="str">
        <f t="shared" si="32"/>
        <v xml:space="preserve"> </v>
      </c>
      <c r="J108" s="867"/>
      <c r="K108" s="646">
        <f t="shared" si="33"/>
        <v>0</v>
      </c>
      <c r="L108" s="635"/>
      <c r="M108" s="647"/>
      <c r="N108" s="647"/>
      <c r="O108" s="647"/>
      <c r="P108" s="647"/>
      <c r="Q108" s="647"/>
      <c r="R108" s="355"/>
      <c r="S108" s="641">
        <f t="shared" si="34"/>
        <v>0</v>
      </c>
      <c r="T108" s="635"/>
      <c r="U108" s="642"/>
      <c r="W108" s="1570"/>
      <c r="X108" s="947"/>
    </row>
    <row r="109" spans="2:24" x14ac:dyDescent="0.25">
      <c r="B109" s="351"/>
      <c r="C109" s="35"/>
      <c r="D109" s="39" t="s">
        <v>212</v>
      </c>
      <c r="E109" s="39"/>
      <c r="F109" s="39"/>
      <c r="G109" s="39"/>
      <c r="H109" s="39"/>
      <c r="I109" s="634" t="str">
        <f t="shared" si="32"/>
        <v xml:space="preserve"> </v>
      </c>
      <c r="J109" s="867"/>
      <c r="K109" s="646">
        <f t="shared" si="33"/>
        <v>0</v>
      </c>
      <c r="L109" s="635"/>
      <c r="M109" s="647"/>
      <c r="N109" s="647"/>
      <c r="O109" s="647"/>
      <c r="P109" s="647"/>
      <c r="Q109" s="647"/>
      <c r="R109" s="355"/>
      <c r="S109" s="641">
        <f t="shared" si="34"/>
        <v>0</v>
      </c>
      <c r="T109" s="635"/>
      <c r="U109" s="642"/>
      <c r="W109" s="1570"/>
      <c r="X109" s="947"/>
    </row>
    <row r="110" spans="2:24" x14ac:dyDescent="0.25">
      <c r="B110" s="351"/>
      <c r="C110" s="35"/>
      <c r="D110" s="39" t="s">
        <v>213</v>
      </c>
      <c r="E110" s="39"/>
      <c r="F110" s="39"/>
      <c r="G110" s="39"/>
      <c r="H110" s="39"/>
      <c r="I110" s="634" t="str">
        <f t="shared" si="32"/>
        <v xml:space="preserve"> </v>
      </c>
      <c r="J110" s="867"/>
      <c r="K110" s="646">
        <f t="shared" si="33"/>
        <v>0</v>
      </c>
      <c r="L110" s="635"/>
      <c r="M110" s="647"/>
      <c r="N110" s="647"/>
      <c r="O110" s="647"/>
      <c r="P110" s="647"/>
      <c r="Q110" s="647"/>
      <c r="R110" s="355"/>
      <c r="S110" s="641">
        <f t="shared" si="34"/>
        <v>0</v>
      </c>
      <c r="T110" s="635"/>
      <c r="U110" s="642"/>
      <c r="W110" s="1570"/>
      <c r="X110" s="947"/>
    </row>
    <row r="111" spans="2:24" x14ac:dyDescent="0.25">
      <c r="B111" s="351"/>
      <c r="C111" s="35"/>
      <c r="D111" s="39" t="s">
        <v>214</v>
      </c>
      <c r="E111" s="39"/>
      <c r="F111" s="39"/>
      <c r="G111" s="39"/>
      <c r="H111" s="39"/>
      <c r="I111" s="634" t="str">
        <f t="shared" si="32"/>
        <v xml:space="preserve"> </v>
      </c>
      <c r="J111" s="867"/>
      <c r="K111" s="646">
        <f t="shared" si="33"/>
        <v>0</v>
      </c>
      <c r="L111" s="635"/>
      <c r="M111" s="647"/>
      <c r="N111" s="647"/>
      <c r="O111" s="647"/>
      <c r="P111" s="647"/>
      <c r="Q111" s="647"/>
      <c r="R111" s="355"/>
      <c r="S111" s="641">
        <f t="shared" si="34"/>
        <v>0</v>
      </c>
      <c r="T111" s="635"/>
      <c r="U111" s="642"/>
      <c r="W111" s="1570"/>
      <c r="X111" s="947"/>
    </row>
    <row r="112" spans="2:24" x14ac:dyDescent="0.25">
      <c r="B112" s="351"/>
      <c r="C112" s="35"/>
      <c r="D112" s="39" t="s">
        <v>891</v>
      </c>
      <c r="E112" s="39"/>
      <c r="F112" s="39"/>
      <c r="G112" s="39"/>
      <c r="H112" s="39"/>
      <c r="I112" s="634" t="str">
        <f t="shared" si="32"/>
        <v xml:space="preserve"> </v>
      </c>
      <c r="J112" s="867"/>
      <c r="K112" s="646">
        <f t="shared" si="33"/>
        <v>0</v>
      </c>
      <c r="L112" s="635"/>
      <c r="M112" s="647"/>
      <c r="N112" s="647"/>
      <c r="O112" s="647"/>
      <c r="P112" s="647"/>
      <c r="Q112" s="647"/>
      <c r="R112" s="355"/>
      <c r="S112" s="641">
        <f t="shared" si="34"/>
        <v>0</v>
      </c>
      <c r="T112" s="635"/>
      <c r="U112" s="642"/>
      <c r="W112" s="1570"/>
      <c r="X112" s="947"/>
    </row>
    <row r="113" spans="2:24" x14ac:dyDescent="0.25">
      <c r="B113" s="351"/>
      <c r="C113" s="35"/>
      <c r="D113" s="39" t="s">
        <v>215</v>
      </c>
      <c r="E113" s="39"/>
      <c r="F113" s="39"/>
      <c r="G113" s="39"/>
      <c r="H113" s="39"/>
      <c r="I113" s="634" t="str">
        <f t="shared" si="32"/>
        <v xml:space="preserve"> </v>
      </c>
      <c r="J113" s="867"/>
      <c r="K113" s="646">
        <f t="shared" si="33"/>
        <v>0</v>
      </c>
      <c r="L113" s="635"/>
      <c r="M113" s="647"/>
      <c r="N113" s="647"/>
      <c r="O113" s="647"/>
      <c r="P113" s="647"/>
      <c r="Q113" s="647"/>
      <c r="R113" s="355"/>
      <c r="S113" s="641">
        <f t="shared" si="34"/>
        <v>0</v>
      </c>
      <c r="T113" s="635"/>
      <c r="U113" s="642"/>
      <c r="W113" s="1570"/>
      <c r="X113" s="947"/>
    </row>
    <row r="114" spans="2:24" ht="15.75" thickBot="1" x14ac:dyDescent="0.3">
      <c r="B114" s="351"/>
      <c r="C114" s="35"/>
      <c r="D114" s="39" t="s">
        <v>474</v>
      </c>
      <c r="E114" s="39"/>
      <c r="F114" s="39"/>
      <c r="G114" s="39"/>
      <c r="H114" s="39"/>
      <c r="I114" s="637" t="str">
        <f t="shared" si="32"/>
        <v xml:space="preserve"> </v>
      </c>
      <c r="J114" s="868"/>
      <c r="K114" s="658">
        <f t="shared" ref="K114" si="35">SUM(L114:Q114)</f>
        <v>0</v>
      </c>
      <c r="L114" s="649"/>
      <c r="M114" s="650"/>
      <c r="N114" s="650"/>
      <c r="O114" s="650"/>
      <c r="P114" s="650"/>
      <c r="Q114" s="650"/>
      <c r="R114" s="355"/>
      <c r="S114" s="652">
        <f t="shared" ref="S114" si="36">SUM(T114:U114)</f>
        <v>0</v>
      </c>
      <c r="T114" s="649"/>
      <c r="U114" s="653"/>
      <c r="W114" s="1571"/>
      <c r="X114" s="947"/>
    </row>
    <row r="115" spans="2:24" ht="15.75" thickBot="1" x14ac:dyDescent="0.3">
      <c r="B115" s="351"/>
      <c r="C115" s="35"/>
      <c r="D115" s="39" t="s">
        <v>402</v>
      </c>
      <c r="E115" s="1879"/>
      <c r="F115" s="1880"/>
      <c r="G115" s="1881"/>
      <c r="H115" s="39"/>
      <c r="I115" s="637" t="str">
        <f t="shared" si="32"/>
        <v xml:space="preserve"> </v>
      </c>
      <c r="J115" s="868"/>
      <c r="K115" s="658">
        <f t="shared" si="33"/>
        <v>0</v>
      </c>
      <c r="L115" s="649"/>
      <c r="M115" s="650"/>
      <c r="N115" s="650"/>
      <c r="O115" s="650"/>
      <c r="P115" s="650"/>
      <c r="Q115" s="650"/>
      <c r="R115" s="355"/>
      <c r="S115" s="652">
        <f t="shared" si="34"/>
        <v>0</v>
      </c>
      <c r="T115" s="649"/>
      <c r="U115" s="653"/>
      <c r="W115" s="1571"/>
      <c r="X115" s="947"/>
    </row>
    <row r="116" spans="2:24" ht="15.75" thickBot="1" x14ac:dyDescent="0.3">
      <c r="B116" s="351"/>
      <c r="C116" s="35"/>
      <c r="D116" s="34"/>
      <c r="E116" s="34"/>
      <c r="F116" s="34"/>
      <c r="G116" s="38" t="s">
        <v>156</v>
      </c>
      <c r="H116" s="38"/>
      <c r="I116" s="284" t="str">
        <f t="shared" si="32"/>
        <v xml:space="preserve"> </v>
      </c>
      <c r="J116" s="27">
        <f t="shared" ref="J116:Q116" si="37">SUM(J103:J115)</f>
        <v>0</v>
      </c>
      <c r="K116" s="20">
        <f>SUM(K103:K115)</f>
        <v>0</v>
      </c>
      <c r="L116" s="911">
        <f t="shared" si="37"/>
        <v>0</v>
      </c>
      <c r="M116" s="912">
        <f>SUM(M103:M115)</f>
        <v>0</v>
      </c>
      <c r="N116" s="912">
        <f t="shared" si="37"/>
        <v>0</v>
      </c>
      <c r="O116" s="912">
        <f t="shared" si="37"/>
        <v>0</v>
      </c>
      <c r="P116" s="912">
        <f t="shared" si="37"/>
        <v>0</v>
      </c>
      <c r="Q116" s="912">
        <f t="shared" si="37"/>
        <v>0</v>
      </c>
      <c r="R116" s="356"/>
      <c r="S116" s="357">
        <f>SUM(S103:S115)</f>
        <v>0</v>
      </c>
      <c r="T116" s="911">
        <f>SUM(T103:T115)</f>
        <v>0</v>
      </c>
      <c r="U116" s="913">
        <f>SUM(U103:U115)</f>
        <v>0</v>
      </c>
      <c r="X116" s="947"/>
    </row>
    <row r="117" spans="2:24" ht="9" customHeight="1" thickBot="1" x14ac:dyDescent="0.3">
      <c r="B117" s="358"/>
      <c r="C117" s="24"/>
      <c r="D117" s="25"/>
      <c r="E117" s="25"/>
      <c r="F117" s="25"/>
      <c r="G117" s="25"/>
      <c r="H117" s="25"/>
      <c r="I117" s="322"/>
      <c r="J117" s="1457"/>
      <c r="K117" s="1461"/>
      <c r="L117" s="26"/>
      <c r="M117" s="26"/>
      <c r="N117" s="26"/>
      <c r="O117" s="26"/>
      <c r="P117" s="1461"/>
      <c r="Q117" s="26"/>
      <c r="R117" s="363"/>
      <c r="S117" s="26"/>
      <c r="T117" s="26"/>
      <c r="U117" s="26"/>
      <c r="V117" s="26"/>
      <c r="W117" s="26"/>
      <c r="X117" s="1585"/>
    </row>
    <row r="118" spans="2:24" x14ac:dyDescent="0.25">
      <c r="B118" s="351"/>
      <c r="C118" s="37"/>
      <c r="D118" s="38"/>
      <c r="E118" s="38"/>
      <c r="F118" s="38"/>
      <c r="G118" s="38"/>
      <c r="H118" s="38"/>
      <c r="I118" s="115"/>
      <c r="J118" s="1454"/>
      <c r="K118" s="1452"/>
      <c r="L118" s="16"/>
      <c r="M118" s="16"/>
      <c r="N118" s="16"/>
      <c r="O118" s="16"/>
      <c r="P118" s="1452"/>
      <c r="Q118" s="16"/>
      <c r="R118" s="355"/>
      <c r="S118" s="16"/>
      <c r="T118" s="16"/>
      <c r="U118" s="16"/>
      <c r="V118" s="16"/>
      <c r="W118" s="16"/>
      <c r="X118" s="1586"/>
    </row>
    <row r="119" spans="2:24" ht="15.75" thickBot="1" x14ac:dyDescent="0.3">
      <c r="B119" s="351"/>
      <c r="C119" s="37" t="s">
        <v>1039</v>
      </c>
      <c r="D119" s="38"/>
      <c r="E119" s="38"/>
      <c r="F119" s="38"/>
      <c r="G119" s="38"/>
      <c r="H119" s="38"/>
      <c r="I119" s="1712"/>
      <c r="J119" s="1713"/>
      <c r="K119" s="1714"/>
      <c r="L119" s="1715"/>
      <c r="M119" s="1715"/>
      <c r="N119" s="1715"/>
      <c r="O119" s="1715"/>
      <c r="P119" s="1714"/>
      <c r="Q119" s="1715"/>
      <c r="R119" s="355"/>
      <c r="S119" s="1715"/>
      <c r="T119" s="1715"/>
      <c r="U119" s="1715"/>
      <c r="V119" s="16"/>
      <c r="W119" s="1715"/>
      <c r="X119" s="16"/>
    </row>
    <row r="120" spans="2:24" ht="15.75" thickBot="1" x14ac:dyDescent="0.3">
      <c r="B120" s="351"/>
      <c r="C120" s="1716"/>
      <c r="D120" s="1717" t="s">
        <v>1040</v>
      </c>
      <c r="E120" s="1718"/>
      <c r="F120" s="1718"/>
      <c r="G120" s="1718"/>
      <c r="H120" s="1719"/>
      <c r="I120" s="637" t="str">
        <f>IFERROR(J120/J$136, " ")</f>
        <v xml:space="preserve"> </v>
      </c>
      <c r="J120" s="1720"/>
      <c r="K120" s="1721">
        <f>SUM(L120:Q120)</f>
        <v>0</v>
      </c>
      <c r="L120" s="1722"/>
      <c r="M120" s="1723"/>
      <c r="N120" s="1723"/>
      <c r="O120" s="1723"/>
      <c r="P120" s="1723"/>
      <c r="Q120" s="1723"/>
      <c r="R120" s="1724"/>
      <c r="S120" s="1725">
        <f>SUM(T120:U120)</f>
        <v>0</v>
      </c>
      <c r="T120" s="1726"/>
      <c r="U120" s="1727"/>
      <c r="V120" s="1728"/>
      <c r="W120" s="1729"/>
      <c r="X120" s="16"/>
    </row>
    <row r="121" spans="2:24" ht="15.75" thickBot="1" x14ac:dyDescent="0.3">
      <c r="B121" s="351"/>
      <c r="C121" s="37"/>
      <c r="D121" s="34"/>
      <c r="E121" s="38"/>
      <c r="F121" s="38"/>
      <c r="G121" s="38" t="s">
        <v>156</v>
      </c>
      <c r="H121" s="1730"/>
      <c r="I121" s="284" t="str">
        <f>IFERROR(J121/J$136, " ")</f>
        <v xml:space="preserve"> </v>
      </c>
      <c r="J121" s="27">
        <f>SUM(J120)</f>
        <v>0</v>
      </c>
      <c r="K121" s="20">
        <f>SUM(K120)</f>
        <v>0</v>
      </c>
      <c r="L121" s="911">
        <f>SUM(L120)</f>
        <v>0</v>
      </c>
      <c r="M121" s="912">
        <f>SUM(M120)</f>
        <v>0</v>
      </c>
      <c r="N121" s="912">
        <f t="shared" ref="N121:Q121" si="38">SUM(N120)</f>
        <v>0</v>
      </c>
      <c r="O121" s="912">
        <f t="shared" si="38"/>
        <v>0</v>
      </c>
      <c r="P121" s="912">
        <f t="shared" si="38"/>
        <v>0</v>
      </c>
      <c r="Q121" s="912">
        <f t="shared" si="38"/>
        <v>0</v>
      </c>
      <c r="R121" s="1731"/>
      <c r="S121" s="1732">
        <f>SUM(S120)</f>
        <v>0</v>
      </c>
      <c r="T121" s="357">
        <f>SUM(T120)</f>
        <v>0</v>
      </c>
      <c r="U121" s="913">
        <f>SUM(U120)</f>
        <v>0</v>
      </c>
      <c r="V121" s="16"/>
      <c r="W121" s="16"/>
      <c r="X121" s="16"/>
    </row>
    <row r="122" spans="2:24" ht="3.75" customHeight="1" x14ac:dyDescent="0.25">
      <c r="B122" s="351"/>
      <c r="C122" s="37"/>
      <c r="D122" s="38"/>
      <c r="E122" s="38"/>
      <c r="F122" s="38"/>
      <c r="G122" s="38"/>
      <c r="H122" s="38"/>
      <c r="I122" s="115"/>
      <c r="J122" s="1454"/>
      <c r="K122" s="1452"/>
      <c r="L122" s="16"/>
      <c r="M122" s="16"/>
      <c r="N122" s="16"/>
      <c r="O122" s="16"/>
      <c r="P122" s="1452"/>
      <c r="Q122" s="16"/>
      <c r="R122" s="355"/>
      <c r="S122" s="16"/>
      <c r="T122" s="16"/>
      <c r="U122" s="16"/>
      <c r="V122" s="16"/>
      <c r="W122" s="16"/>
      <c r="X122" s="16"/>
    </row>
    <row r="123" spans="2:24" ht="15.75" thickBot="1" x14ac:dyDescent="0.3">
      <c r="B123" s="351"/>
      <c r="C123" s="62" t="s">
        <v>217</v>
      </c>
      <c r="D123" s="62"/>
      <c r="E123" s="62"/>
      <c r="F123" s="62"/>
      <c r="G123" s="62"/>
      <c r="H123" s="37"/>
      <c r="I123" s="37"/>
      <c r="J123" s="1453"/>
      <c r="K123" s="1453"/>
      <c r="L123" s="16"/>
      <c r="M123" s="16"/>
      <c r="N123" s="16"/>
      <c r="O123" s="16"/>
      <c r="P123" s="1452"/>
      <c r="Q123" s="16"/>
      <c r="R123" s="355"/>
      <c r="S123" s="16"/>
      <c r="T123" s="16"/>
      <c r="U123" s="16"/>
      <c r="X123" s="947"/>
    </row>
    <row r="124" spans="2:24" x14ac:dyDescent="0.25">
      <c r="B124" s="351"/>
      <c r="C124" s="35"/>
      <c r="D124" s="123" t="s">
        <v>218</v>
      </c>
      <c r="E124" s="123"/>
      <c r="F124" s="123"/>
      <c r="G124" s="123"/>
      <c r="H124" s="123"/>
      <c r="I124" s="630" t="str">
        <f t="shared" ref="I124:I132" si="39">IFERROR(J124/J$134," ")</f>
        <v xml:space="preserve"> </v>
      </c>
      <c r="J124" s="869"/>
      <c r="K124" s="644">
        <f t="shared" ref="K124:K131" si="40">SUM(L124:Q124)</f>
        <v>0</v>
      </c>
      <c r="L124" s="632"/>
      <c r="M124" s="645"/>
      <c r="N124" s="645"/>
      <c r="O124" s="645"/>
      <c r="P124" s="645"/>
      <c r="Q124" s="645"/>
      <c r="R124" s="354"/>
      <c r="S124" s="651">
        <f t="shared" ref="S124:S131" si="41">SUM(T124:U124)</f>
        <v>0</v>
      </c>
      <c r="T124" s="632"/>
      <c r="U124" s="640"/>
      <c r="W124" s="1569"/>
      <c r="X124" s="947"/>
    </row>
    <row r="125" spans="2:24" x14ac:dyDescent="0.25">
      <c r="B125" s="351"/>
      <c r="C125" s="35"/>
      <c r="D125" s="34" t="s">
        <v>219</v>
      </c>
      <c r="E125" s="34"/>
      <c r="F125" s="34"/>
      <c r="G125" s="34"/>
      <c r="H125" s="34"/>
      <c r="I125" s="634" t="str">
        <f t="shared" si="39"/>
        <v xml:space="preserve"> </v>
      </c>
      <c r="J125" s="867"/>
      <c r="K125" s="659">
        <f t="shared" si="40"/>
        <v>0</v>
      </c>
      <c r="L125" s="635"/>
      <c r="M125" s="647"/>
      <c r="N125" s="647"/>
      <c r="O125" s="647"/>
      <c r="P125" s="647"/>
      <c r="Q125" s="647"/>
      <c r="R125" s="355"/>
      <c r="S125" s="662">
        <f t="shared" si="41"/>
        <v>0</v>
      </c>
      <c r="T125" s="635"/>
      <c r="U125" s="642"/>
      <c r="W125" s="1570"/>
      <c r="X125" s="947"/>
    </row>
    <row r="126" spans="2:24" x14ac:dyDescent="0.25">
      <c r="B126" s="351"/>
      <c r="C126" s="35"/>
      <c r="D126" s="34" t="s">
        <v>220</v>
      </c>
      <c r="E126" s="34"/>
      <c r="F126" s="34"/>
      <c r="G126" s="34"/>
      <c r="H126" s="34"/>
      <c r="I126" s="634" t="str">
        <f t="shared" si="39"/>
        <v xml:space="preserve"> </v>
      </c>
      <c r="J126" s="867"/>
      <c r="K126" s="659">
        <f t="shared" si="40"/>
        <v>0</v>
      </c>
      <c r="L126" s="635"/>
      <c r="M126" s="647"/>
      <c r="N126" s="647"/>
      <c r="O126" s="647"/>
      <c r="P126" s="647"/>
      <c r="Q126" s="647"/>
      <c r="R126" s="355"/>
      <c r="S126" s="662">
        <f t="shared" si="41"/>
        <v>0</v>
      </c>
      <c r="T126" s="635"/>
      <c r="U126" s="642"/>
      <c r="W126" s="1570"/>
      <c r="X126" s="947"/>
    </row>
    <row r="127" spans="2:24" x14ac:dyDescent="0.25">
      <c r="B127" s="351"/>
      <c r="C127" s="35"/>
      <c r="D127" s="34" t="s">
        <v>221</v>
      </c>
      <c r="E127" s="34"/>
      <c r="F127" s="34"/>
      <c r="G127" s="34"/>
      <c r="H127" s="34"/>
      <c r="I127" s="634" t="str">
        <f t="shared" si="39"/>
        <v xml:space="preserve"> </v>
      </c>
      <c r="J127" s="867"/>
      <c r="K127" s="659">
        <f t="shared" si="40"/>
        <v>0</v>
      </c>
      <c r="L127" s="635"/>
      <c r="M127" s="647"/>
      <c r="N127" s="647"/>
      <c r="O127" s="647"/>
      <c r="P127" s="647"/>
      <c r="Q127" s="647"/>
      <c r="R127" s="355"/>
      <c r="S127" s="662">
        <f t="shared" si="41"/>
        <v>0</v>
      </c>
      <c r="T127" s="635"/>
      <c r="U127" s="642"/>
      <c r="W127" s="1570"/>
      <c r="X127" s="947"/>
    </row>
    <row r="128" spans="2:24" x14ac:dyDescent="0.25">
      <c r="B128" s="351"/>
      <c r="C128" s="35"/>
      <c r="D128" s="34" t="s">
        <v>222</v>
      </c>
      <c r="E128" s="34"/>
      <c r="F128" s="34"/>
      <c r="G128" s="34"/>
      <c r="H128" s="34"/>
      <c r="I128" s="634" t="str">
        <f t="shared" si="39"/>
        <v xml:space="preserve"> </v>
      </c>
      <c r="J128" s="867"/>
      <c r="K128" s="659">
        <f t="shared" si="40"/>
        <v>0</v>
      </c>
      <c r="L128" s="635"/>
      <c r="M128" s="647"/>
      <c r="N128" s="647"/>
      <c r="O128" s="647"/>
      <c r="P128" s="647"/>
      <c r="Q128" s="647"/>
      <c r="R128" s="355"/>
      <c r="S128" s="662">
        <f t="shared" si="41"/>
        <v>0</v>
      </c>
      <c r="T128" s="635"/>
      <c r="U128" s="642"/>
      <c r="W128" s="1570"/>
      <c r="X128" s="947"/>
    </row>
    <row r="129" spans="2:24" x14ac:dyDescent="0.25">
      <c r="B129" s="351"/>
      <c r="C129" s="35"/>
      <c r="D129" s="34" t="s">
        <v>223</v>
      </c>
      <c r="E129" s="34"/>
      <c r="F129" s="34"/>
      <c r="G129" s="34"/>
      <c r="H129" s="34"/>
      <c r="I129" s="634" t="str">
        <f t="shared" si="39"/>
        <v xml:space="preserve"> </v>
      </c>
      <c r="J129" s="867"/>
      <c r="K129" s="659">
        <f t="shared" si="40"/>
        <v>0</v>
      </c>
      <c r="L129" s="635"/>
      <c r="M129" s="647"/>
      <c r="N129" s="647"/>
      <c r="O129" s="647"/>
      <c r="P129" s="647"/>
      <c r="Q129" s="647"/>
      <c r="R129" s="355"/>
      <c r="S129" s="662">
        <f t="shared" si="41"/>
        <v>0</v>
      </c>
      <c r="T129" s="635"/>
      <c r="U129" s="642"/>
      <c r="W129" s="1570"/>
      <c r="X129" s="947"/>
    </row>
    <row r="130" spans="2:24" ht="15.75" thickBot="1" x14ac:dyDescent="0.3">
      <c r="B130" s="351"/>
      <c r="C130" s="35"/>
      <c r="D130" s="34" t="s">
        <v>224</v>
      </c>
      <c r="E130" s="34"/>
      <c r="F130" s="34"/>
      <c r="G130" s="34"/>
      <c r="H130" s="34"/>
      <c r="I130" s="660" t="str">
        <f t="shared" si="39"/>
        <v xml:space="preserve"> </v>
      </c>
      <c r="J130" s="868"/>
      <c r="K130" s="661">
        <f t="shared" ref="K130" si="42">SUM(L130:Q130)</f>
        <v>0</v>
      </c>
      <c r="L130" s="649"/>
      <c r="M130" s="650"/>
      <c r="N130" s="650"/>
      <c r="O130" s="650"/>
      <c r="P130" s="650"/>
      <c r="Q130" s="650"/>
      <c r="R130" s="355"/>
      <c r="S130" s="664">
        <f t="shared" ref="S130" si="43">SUM(T130:U130)</f>
        <v>0</v>
      </c>
      <c r="T130" s="649"/>
      <c r="U130" s="653"/>
      <c r="W130" s="1571"/>
      <c r="X130" s="947"/>
    </row>
    <row r="131" spans="2:24" ht="15.75" thickBot="1" x14ac:dyDescent="0.3">
      <c r="B131" s="351"/>
      <c r="C131" s="35"/>
      <c r="D131" s="39" t="s">
        <v>402</v>
      </c>
      <c r="E131" s="1879"/>
      <c r="F131" s="1880"/>
      <c r="G131" s="1881"/>
      <c r="H131" s="34"/>
      <c r="I131" s="660" t="str">
        <f t="shared" si="39"/>
        <v xml:space="preserve"> </v>
      </c>
      <c r="J131" s="868"/>
      <c r="K131" s="661">
        <f t="shared" si="40"/>
        <v>0</v>
      </c>
      <c r="L131" s="649"/>
      <c r="M131" s="650"/>
      <c r="N131" s="650"/>
      <c r="O131" s="650"/>
      <c r="P131" s="650"/>
      <c r="Q131" s="650"/>
      <c r="R131" s="355"/>
      <c r="S131" s="664">
        <f t="shared" si="41"/>
        <v>0</v>
      </c>
      <c r="T131" s="649"/>
      <c r="U131" s="653"/>
      <c r="W131" s="1571"/>
      <c r="X131" s="947"/>
    </row>
    <row r="132" spans="2:24" ht="15.75" thickBot="1" x14ac:dyDescent="0.3">
      <c r="B132" s="351"/>
      <c r="C132" s="35"/>
      <c r="D132" s="34"/>
      <c r="E132" s="34"/>
      <c r="F132" s="34"/>
      <c r="G132" s="38" t="s">
        <v>156</v>
      </c>
      <c r="H132" s="38"/>
      <c r="I132" s="284" t="str">
        <f t="shared" si="39"/>
        <v xml:space="preserve"> </v>
      </c>
      <c r="J132" s="27">
        <f>SUM(J124:J131)</f>
        <v>0</v>
      </c>
      <c r="K132" s="20">
        <f t="shared" ref="K132:Q132" si="44">SUM(K124:K131)</f>
        <v>0</v>
      </c>
      <c r="L132" s="911">
        <f t="shared" si="44"/>
        <v>0</v>
      </c>
      <c r="M132" s="912">
        <f t="shared" si="44"/>
        <v>0</v>
      </c>
      <c r="N132" s="912">
        <f t="shared" si="44"/>
        <v>0</v>
      </c>
      <c r="O132" s="912">
        <f t="shared" si="44"/>
        <v>0</v>
      </c>
      <c r="P132" s="912">
        <f t="shared" si="44"/>
        <v>0</v>
      </c>
      <c r="Q132" s="912">
        <f t="shared" si="44"/>
        <v>0</v>
      </c>
      <c r="R132" s="356"/>
      <c r="S132" s="663">
        <f>SUM(S124:S131)</f>
        <v>0</v>
      </c>
      <c r="T132" s="914">
        <f>SUM(T124:T131)</f>
        <v>0</v>
      </c>
      <c r="U132" s="915">
        <f>SUM(U124:U131)</f>
        <v>0</v>
      </c>
      <c r="X132" s="947"/>
    </row>
    <row r="133" spans="2:24" ht="7.5" customHeight="1" thickBot="1" x14ac:dyDescent="0.3">
      <c r="B133" s="351"/>
      <c r="C133" s="39"/>
      <c r="D133" s="34"/>
      <c r="E133" s="34"/>
      <c r="F133" s="34"/>
      <c r="G133" s="34"/>
      <c r="H133" s="34"/>
      <c r="I133" s="35"/>
      <c r="J133" s="16"/>
      <c r="K133" s="1452"/>
      <c r="L133" s="16"/>
      <c r="M133" s="16"/>
      <c r="N133" s="16"/>
      <c r="O133" s="16"/>
      <c r="P133" s="1452"/>
      <c r="Q133" s="16"/>
      <c r="R133" s="355"/>
      <c r="S133" s="16"/>
      <c r="T133" s="16"/>
      <c r="U133" s="16"/>
      <c r="X133" s="947"/>
    </row>
    <row r="134" spans="2:24" ht="15.75" thickBot="1" x14ac:dyDescent="0.3">
      <c r="B134" s="351"/>
      <c r="C134" s="1735" t="s">
        <v>225</v>
      </c>
      <c r="D134" s="1735"/>
      <c r="E134" s="1736"/>
      <c r="F134" s="1736"/>
      <c r="G134" s="1736"/>
      <c r="H134" s="1736"/>
      <c r="I134" s="1737"/>
      <c r="J134" s="1738">
        <f>ROUND((J33+J52+J68+J74+J83+J94+J100+J116+J121+J132),0)</f>
        <v>0</v>
      </c>
      <c r="K134" s="1733">
        <f>(K33+K52+K68+K74+K83+K94+K100+K116+K121+K132)</f>
        <v>0</v>
      </c>
      <c r="L134" s="1733">
        <f t="shared" ref="L134:Q134" si="45">L33+L52+L68+L74+L83+L94+L100+L116+L121+L132</f>
        <v>0</v>
      </c>
      <c r="M134" s="1733">
        <f t="shared" si="45"/>
        <v>0</v>
      </c>
      <c r="N134" s="1733">
        <f t="shared" si="45"/>
        <v>0</v>
      </c>
      <c r="O134" s="1733">
        <f t="shared" si="45"/>
        <v>0</v>
      </c>
      <c r="P134" s="1733">
        <f t="shared" si="45"/>
        <v>0</v>
      </c>
      <c r="Q134" s="1733">
        <f t="shared" si="45"/>
        <v>0</v>
      </c>
      <c r="R134" s="1739"/>
      <c r="S134" s="1740">
        <f>(S33+S52+S68+S74+S83+S94+S100+S116+S121+S132)</f>
        <v>0</v>
      </c>
      <c r="T134" s="1733">
        <f>T33+T52+T68+T74+T83+T94+T100+T116+T121+T132</f>
        <v>0</v>
      </c>
      <c r="U134" s="1734">
        <f>U33+U52+U68+U74+U83+U94+U100+U116+U121+U132</f>
        <v>0</v>
      </c>
      <c r="X134" s="947"/>
    </row>
    <row r="135" spans="2:24" ht="15" customHeight="1" x14ac:dyDescent="0.25">
      <c r="B135" s="351"/>
      <c r="C135" s="286"/>
      <c r="D135" s="286"/>
      <c r="E135" s="286"/>
      <c r="F135" s="286"/>
      <c r="G135" s="286"/>
      <c r="H135" s="286"/>
      <c r="I135" s="286"/>
      <c r="K135" s="1562"/>
      <c r="L135" s="1893" t="str">
        <f>IF('7A'!F39&lt;&gt;0,(IF((ABS(K134-'7A'!F39)&lt;=10)=TRUE,"",Messages!B33)),"")</f>
        <v/>
      </c>
      <c r="M135" s="1893"/>
      <c r="N135" s="1893"/>
      <c r="O135" s="1893"/>
      <c r="P135" s="1893"/>
      <c r="Q135" s="1562"/>
      <c r="R135" s="364"/>
      <c r="S135" s="1893" t="str">
        <f>IF('7A'!F49&lt;&gt;0,(IF((ABS(S134-'7A'!F49)&lt;=10)=TRUE,"",Messages!B34)),"")</f>
        <v/>
      </c>
      <c r="T135" s="1893"/>
      <c r="U135" s="1893"/>
      <c r="V135" s="1893"/>
      <c r="W135" s="1893"/>
      <c r="X135" s="947"/>
    </row>
    <row r="136" spans="2:24" ht="16.5" thickBot="1" x14ac:dyDescent="0.3">
      <c r="B136" s="358"/>
      <c r="C136" s="365"/>
      <c r="D136" s="365"/>
      <c r="E136" s="365"/>
      <c r="F136" s="365"/>
      <c r="G136" s="365"/>
      <c r="H136" s="365"/>
      <c r="I136" s="365"/>
      <c r="J136" s="366" t="s">
        <v>34</v>
      </c>
      <c r="K136" s="1599"/>
      <c r="L136" s="1894"/>
      <c r="M136" s="1894"/>
      <c r="N136" s="1894"/>
      <c r="O136" s="1894"/>
      <c r="P136" s="1894"/>
      <c r="Q136" s="1599"/>
      <c r="R136" s="365"/>
      <c r="S136" s="1894"/>
      <c r="T136" s="1894"/>
      <c r="U136" s="1894"/>
      <c r="V136" s="1894"/>
      <c r="W136" s="1894"/>
      <c r="X136" s="1582"/>
    </row>
    <row r="138" spans="2:24" ht="15" customHeight="1" x14ac:dyDescent="0.25">
      <c r="L138" s="1578"/>
      <c r="M138" s="1578"/>
      <c r="N138" s="1578"/>
      <c r="O138" s="1578"/>
      <c r="S138" s="1598"/>
      <c r="T138" s="1562"/>
      <c r="U138" s="1562"/>
    </row>
    <row r="139" spans="2:24" x14ac:dyDescent="0.25">
      <c r="K139" s="1562"/>
      <c r="L139" s="1562"/>
      <c r="M139" s="1562"/>
      <c r="N139" s="1562"/>
      <c r="O139" s="1562"/>
      <c r="P139" s="1562"/>
      <c r="Q139" s="1562"/>
      <c r="S139" s="1562"/>
      <c r="T139" s="1562"/>
      <c r="U139" s="1562"/>
    </row>
    <row r="140" spans="2:24" x14ac:dyDescent="0.25">
      <c r="J140" s="1182"/>
      <c r="K140" s="1562"/>
      <c r="L140" s="1597"/>
      <c r="M140" s="1562"/>
      <c r="S140" s="1562"/>
      <c r="T140" s="1562"/>
      <c r="U140" s="1562"/>
    </row>
    <row r="145" spans="11:11" x14ac:dyDescent="0.25">
      <c r="K145" s="1562"/>
    </row>
  </sheetData>
  <sheetProtection algorithmName="SHA-512" hashValue="nG5GRcyOFATA7PFTiMOD0p8A2t7jexT+T3RfObJymnM2bGu/9j8NjupG0fhYau57KQcGtCqAPcnbJk4wlBnlWg==" saltValue="zJ01S5t4yx8de+gTODo+FQ==" spinCount="100000" sheet="1" formatCells="0" formatColumns="0" formatRows="0"/>
  <mergeCells count="19">
    <mergeCell ref="S19:S24"/>
    <mergeCell ref="S135:W136"/>
    <mergeCell ref="L135:P136"/>
    <mergeCell ref="I18:I24"/>
    <mergeCell ref="E131:G131"/>
    <mergeCell ref="C14:U14"/>
    <mergeCell ref="C16:N16"/>
    <mergeCell ref="K18:Q18"/>
    <mergeCell ref="S18:U18"/>
    <mergeCell ref="E115:G115"/>
    <mergeCell ref="E82:G82"/>
    <mergeCell ref="E73:G73"/>
    <mergeCell ref="E51:G51"/>
    <mergeCell ref="E67:G67"/>
    <mergeCell ref="E93:G93"/>
    <mergeCell ref="E99:G99"/>
    <mergeCell ref="E32:G32"/>
    <mergeCell ref="J18:J24"/>
    <mergeCell ref="K19:K24"/>
  </mergeCells>
  <conditionalFormatting sqref="J27:J32">
    <cfRule type="expression" dxfId="89" priority="105">
      <formula>ROUND(J27,0)&lt;&gt;(K27+S27)</formula>
    </cfRule>
  </conditionalFormatting>
  <conditionalFormatting sqref="J71 J73">
    <cfRule type="expression" dxfId="88" priority="92">
      <formula>ROUND(J71,0)&lt;&gt;(K71+S71)</formula>
    </cfRule>
  </conditionalFormatting>
  <conditionalFormatting sqref="J36:J51">
    <cfRule type="expression" dxfId="87" priority="86">
      <formula>ROUND(J36,0)&lt;&gt;(K36+S36)</formula>
    </cfRule>
  </conditionalFormatting>
  <conditionalFormatting sqref="J55:J67">
    <cfRule type="expression" dxfId="86" priority="85">
      <formula>ROUND(J55,0)&lt;&gt;(K55+S55)</formula>
    </cfRule>
  </conditionalFormatting>
  <conditionalFormatting sqref="J77:J80 J82">
    <cfRule type="expression" dxfId="85" priority="84">
      <formula>ROUND(J77,0)&lt;&gt;(K77+S77)</formula>
    </cfRule>
  </conditionalFormatting>
  <conditionalFormatting sqref="J86:J93">
    <cfRule type="expression" dxfId="84" priority="83">
      <formula>ROUND(J86,0)&lt;&gt;(K86+S86)</formula>
    </cfRule>
  </conditionalFormatting>
  <conditionalFormatting sqref="J97:J99">
    <cfRule type="expression" dxfId="83" priority="82">
      <formula>ROUND(J97,0)&lt;&gt;(K97+S97)</formula>
    </cfRule>
  </conditionalFormatting>
  <conditionalFormatting sqref="J103:J113">
    <cfRule type="expression" dxfId="82" priority="81">
      <formula>ROUND(J103,0)&lt;&gt;(K103+S103)</formula>
    </cfRule>
  </conditionalFormatting>
  <conditionalFormatting sqref="J124:J129 J131">
    <cfRule type="expression" dxfId="81" priority="80">
      <formula>ROUND(J124,0)&lt;&gt;(K124+S124)</formula>
    </cfRule>
  </conditionalFormatting>
  <conditionalFormatting sqref="K135">
    <cfRule type="containsText" dxfId="80" priority="79" operator="containsText" text="warning">
      <formula>NOT(ISERROR(SEARCH("warning",K135)))</formula>
    </cfRule>
  </conditionalFormatting>
  <conditionalFormatting sqref="L25:V25">
    <cfRule type="containsText" dxfId="79" priority="73" operator="containsText" text="Source &gt; Uses">
      <formula>NOT(ISERROR(SEARCH("Source &gt; Uses",L25)))</formula>
    </cfRule>
    <cfRule type="containsText" dxfId="78" priority="75" operator="containsText" text="Source = Uses">
      <formula>NOT(ISERROR(SEARCH("Source = Uses",L25)))</formula>
    </cfRule>
    <cfRule type="containsText" dxfId="77" priority="76" operator="containsText" text="Source &lt; Uses">
      <formula>NOT(ISERROR(SEARCH("Source &lt; Uses",L25)))</formula>
    </cfRule>
  </conditionalFormatting>
  <conditionalFormatting sqref="L135">
    <cfRule type="containsText" dxfId="76" priority="9" operator="containsText" text="warning">
      <formula>NOT(ISERROR(SEARCH("warning",L135)))</formula>
    </cfRule>
  </conditionalFormatting>
  <conditionalFormatting sqref="S135">
    <cfRule type="containsText" dxfId="75" priority="8" operator="containsText" text="warning">
      <formula>NOT(ISERROR(SEARCH("warning",S135)))</formula>
    </cfRule>
  </conditionalFormatting>
  <conditionalFormatting sqref="L138:O138">
    <cfRule type="containsText" dxfId="74" priority="5" operator="containsText" text="Source &gt; Uses">
      <formula>NOT(ISERROR(SEARCH("Source &gt; Uses",L138)))</formula>
    </cfRule>
    <cfRule type="containsText" dxfId="73" priority="6" operator="containsText" text="Source = Uses">
      <formula>NOT(ISERROR(SEARCH("Source = Uses",L138)))</formula>
    </cfRule>
    <cfRule type="containsText" dxfId="72" priority="7" operator="containsText" text="Source &lt; Uses">
      <formula>NOT(ISERROR(SEARCH("Source &lt; Uses",L138)))</formula>
    </cfRule>
  </conditionalFormatting>
  <conditionalFormatting sqref="J120">
    <cfRule type="expression" dxfId="71" priority="4">
      <formula>ROUND(J120,0)&lt;&gt;(K120+S120)</formula>
    </cfRule>
  </conditionalFormatting>
  <conditionalFormatting sqref="J130">
    <cfRule type="expression" dxfId="70" priority="3">
      <formula>ROUND(J130,0)&lt;&gt;(K130+S130)</formula>
    </cfRule>
  </conditionalFormatting>
  <conditionalFormatting sqref="J81">
    <cfRule type="expression" dxfId="69" priority="2">
      <formula>ROUND(J81,0)&lt;&gt;(K81+S81)</formula>
    </cfRule>
  </conditionalFormatting>
  <conditionalFormatting sqref="J72">
    <cfRule type="expression" dxfId="68" priority="1">
      <formula>ROUND(J72,0)&lt;&gt;(K72+S72)</formula>
    </cfRule>
  </conditionalFormatting>
  <dataValidations disablePrompts="1" count="3">
    <dataValidation allowBlank="1" showInputMessage="1" showErrorMessage="1" promptTitle="Rehab Contingency %" prompt="Defined as Rehab Contingency divided by the sum of Rehab, Contractor Profit, Contractor Overhead, and Bond Premium amounts_x000a__x000a_% =J27 / (J23+J24+J25+J34)" sqref="G42"/>
    <dataValidation allowBlank="1" showInputMessage="1" showErrorMessage="1" promptTitle="New Construction Contingency %" prompt="Defined as New Construction Contingency divided by the sum of New Building, Contractor Profit, Contractor Overhead, and Bond Premium amounts _x000a__x000a_% = J26 / (J22+J24+J25+J34))" sqref="G41"/>
    <dataValidation allowBlank="1" showInputMessage="1" showErrorMessage="1" promptTitle="LIHTC Basis - Approval Required" prompt="Approval from WSHFC is required to claim basis for Community Facilities." sqref="J120"/>
  </dataValidations>
  <pageMargins left="0.25" right="0.25" top="0.75" bottom="0.75" header="0.3" footer="0.3"/>
  <pageSetup scale="81" fitToHeight="4" orientation="landscape" r:id="rId1"/>
  <headerFooter>
    <oddFooter>&amp;LForm 6A
Development Budgets&amp;CCFA Forms</oddFooter>
  </headerFooter>
  <rowBreaks count="3" manualBreakCount="3">
    <brk id="53" min="1" max="21" man="1"/>
    <brk id="84" min="1" max="21" man="1"/>
    <brk id="117" min="1" max="21"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5:L110"/>
  <sheetViews>
    <sheetView showGridLines="0" zoomScaleNormal="100" workbookViewId="0">
      <selection activeCell="Q22" sqref="Q22"/>
    </sheetView>
  </sheetViews>
  <sheetFormatPr defaultColWidth="9.140625" defaultRowHeight="15" x14ac:dyDescent="0.25"/>
  <cols>
    <col min="1" max="2" width="1.7109375" style="315" customWidth="1"/>
    <col min="3" max="3" width="2.85546875" style="315" customWidth="1"/>
    <col min="4" max="4" width="5.7109375" style="315" customWidth="1"/>
    <col min="5" max="5" width="8.5703125" style="315" customWidth="1"/>
    <col min="6" max="6" width="12.85546875" style="315" customWidth="1"/>
    <col min="7" max="7" width="10.7109375" style="315" customWidth="1"/>
    <col min="8" max="8" width="1.42578125" style="315" customWidth="1"/>
    <col min="9" max="9" width="12.5703125" style="315" bestFit="1" customWidth="1"/>
    <col min="10" max="10" width="19.28515625" style="315" customWidth="1"/>
    <col min="11" max="11" width="40.7109375" style="315" customWidth="1"/>
    <col min="12" max="12" width="1.7109375" style="315" customWidth="1"/>
    <col min="13" max="16384" width="9.140625" style="315"/>
  </cols>
  <sheetData>
    <row r="5" spans="2:12" ht="15.75" thickBot="1" x14ac:dyDescent="0.3"/>
    <row r="6" spans="2:12" ht="9" customHeight="1" x14ac:dyDescent="0.25">
      <c r="B6" s="369"/>
      <c r="C6" s="370"/>
      <c r="D6" s="370"/>
      <c r="E6" s="370"/>
      <c r="F6" s="370"/>
      <c r="G6" s="370"/>
      <c r="H6" s="370"/>
      <c r="I6" s="370"/>
      <c r="J6" s="370"/>
      <c r="K6" s="370"/>
      <c r="L6" s="371"/>
    </row>
    <row r="7" spans="2:12" ht="18.75" x14ac:dyDescent="0.3">
      <c r="B7" s="372"/>
      <c r="C7" s="1767" t="s">
        <v>506</v>
      </c>
      <c r="D7" s="1767"/>
      <c r="E7" s="1767"/>
      <c r="F7" s="1767"/>
      <c r="G7" s="1767"/>
      <c r="H7" s="1767"/>
      <c r="I7" s="1767"/>
      <c r="J7" s="1767"/>
      <c r="K7" s="1767"/>
      <c r="L7" s="373"/>
    </row>
    <row r="8" spans="2:12" x14ac:dyDescent="0.25">
      <c r="B8" s="372"/>
      <c r="C8" s="374"/>
      <c r="D8" s="374"/>
      <c r="E8" s="374"/>
      <c r="F8" s="374"/>
      <c r="G8" s="374"/>
      <c r="H8" s="374"/>
      <c r="I8" s="374"/>
      <c r="J8" s="374"/>
      <c r="K8" s="374"/>
      <c r="L8" s="373"/>
    </row>
    <row r="9" spans="2:12" ht="15.75" thickBot="1" x14ac:dyDescent="0.3">
      <c r="B9" s="372"/>
      <c r="C9" s="1865" t="str">
        <f>IF('1'!G5="",Messages!B3,(CONCATENATE("Project Name: ",'1'!G5)))</f>
        <v>Enter Project Name on Form 1</v>
      </c>
      <c r="D9" s="1865"/>
      <c r="E9" s="1865"/>
      <c r="F9" s="1865"/>
      <c r="G9" s="1865"/>
      <c r="H9" s="1865"/>
      <c r="I9" s="1865"/>
      <c r="J9" s="1865"/>
      <c r="K9" s="1865"/>
      <c r="L9" s="373"/>
    </row>
    <row r="10" spans="2:12" ht="7.5" customHeight="1" thickBot="1" x14ac:dyDescent="0.3">
      <c r="B10" s="372"/>
      <c r="C10" s="374"/>
      <c r="D10" s="374"/>
      <c r="E10" s="374"/>
      <c r="F10" s="374"/>
      <c r="G10" s="374"/>
      <c r="H10" s="374"/>
      <c r="I10" s="374"/>
      <c r="J10" s="374"/>
      <c r="K10" s="115"/>
      <c r="L10" s="373"/>
    </row>
    <row r="11" spans="2:12" x14ac:dyDescent="0.25">
      <c r="B11" s="372"/>
      <c r="C11" s="35"/>
      <c r="D11" s="35"/>
      <c r="E11" s="35"/>
      <c r="F11" s="35"/>
      <c r="G11" s="35"/>
      <c r="H11" s="35"/>
      <c r="I11" s="1904" t="s">
        <v>148</v>
      </c>
      <c r="J11" s="1905"/>
      <c r="K11" s="1906"/>
      <c r="L11" s="373"/>
    </row>
    <row r="12" spans="2:12" ht="37.5" customHeight="1" thickBot="1" x14ac:dyDescent="0.3">
      <c r="B12" s="372"/>
      <c r="C12" s="56"/>
      <c r="D12" s="35"/>
      <c r="E12" s="35"/>
      <c r="F12" s="57"/>
      <c r="G12" s="57"/>
      <c r="H12" s="57"/>
      <c r="I12" s="1589" t="s">
        <v>226</v>
      </c>
      <c r="J12" s="1907" t="s">
        <v>227</v>
      </c>
      <c r="K12" s="1908"/>
      <c r="L12" s="373"/>
    </row>
    <row r="13" spans="2:12" ht="15.75" thickBot="1" x14ac:dyDescent="0.3">
      <c r="B13" s="372"/>
      <c r="C13" s="48" t="s">
        <v>150</v>
      </c>
      <c r="D13" s="49"/>
      <c r="E13" s="49"/>
      <c r="F13" s="50"/>
      <c r="G13" s="50"/>
      <c r="H13" s="50"/>
      <c r="I13" s="33"/>
      <c r="J13" s="33"/>
      <c r="K13" s="374"/>
      <c r="L13" s="373"/>
    </row>
    <row r="14" spans="2:12" x14ac:dyDescent="0.25">
      <c r="B14" s="372"/>
      <c r="C14" s="115"/>
      <c r="D14" s="120" t="s">
        <v>151</v>
      </c>
      <c r="E14" s="120"/>
      <c r="F14" s="120"/>
      <c r="G14" s="120"/>
      <c r="H14" s="121"/>
      <c r="I14" s="1289">
        <f>'6A'!K27</f>
        <v>0</v>
      </c>
      <c r="J14" s="1899"/>
      <c r="K14" s="1900"/>
      <c r="L14" s="373"/>
    </row>
    <row r="15" spans="2:12" x14ac:dyDescent="0.25">
      <c r="B15" s="372"/>
      <c r="C15" s="115"/>
      <c r="D15" s="35" t="s">
        <v>152</v>
      </c>
      <c r="E15" s="35"/>
      <c r="F15" s="35"/>
      <c r="G15" s="35"/>
      <c r="H15" s="122"/>
      <c r="I15" s="1462">
        <f>'6A'!K28</f>
        <v>0</v>
      </c>
      <c r="J15" s="1895"/>
      <c r="K15" s="1896"/>
      <c r="L15" s="373"/>
    </row>
    <row r="16" spans="2:12" x14ac:dyDescent="0.25">
      <c r="B16" s="372"/>
      <c r="C16" s="115"/>
      <c r="D16" s="35" t="s">
        <v>153</v>
      </c>
      <c r="E16" s="35"/>
      <c r="F16" s="35"/>
      <c r="G16" s="35"/>
      <c r="H16" s="122"/>
      <c r="I16" s="1462">
        <f>'6A'!K29</f>
        <v>0</v>
      </c>
      <c r="J16" s="1895"/>
      <c r="K16" s="1896"/>
      <c r="L16" s="373"/>
    </row>
    <row r="17" spans="2:12" x14ac:dyDescent="0.25">
      <c r="B17" s="372"/>
      <c r="C17" s="115"/>
      <c r="D17" s="35" t="s">
        <v>154</v>
      </c>
      <c r="E17" s="35"/>
      <c r="F17" s="35"/>
      <c r="G17" s="35"/>
      <c r="H17" s="122"/>
      <c r="I17" s="1462">
        <f>'6A'!K30</f>
        <v>0</v>
      </c>
      <c r="J17" s="1895"/>
      <c r="K17" s="1896"/>
      <c r="L17" s="373"/>
    </row>
    <row r="18" spans="2:12" x14ac:dyDescent="0.25">
      <c r="B18" s="372"/>
      <c r="C18" s="115"/>
      <c r="D18" s="35" t="s">
        <v>155</v>
      </c>
      <c r="E18" s="35"/>
      <c r="F18" s="35"/>
      <c r="G18" s="35"/>
      <c r="H18" s="122"/>
      <c r="I18" s="1462">
        <f>'6A'!K31</f>
        <v>0</v>
      </c>
      <c r="J18" s="1895"/>
      <c r="K18" s="1896"/>
      <c r="L18" s="373"/>
    </row>
    <row r="19" spans="2:12" ht="15.75" thickBot="1" x14ac:dyDescent="0.3">
      <c r="B19" s="372"/>
      <c r="C19" s="115"/>
      <c r="D19" s="35" t="s">
        <v>228</v>
      </c>
      <c r="E19" s="35"/>
      <c r="F19" s="35"/>
      <c r="G19" s="35"/>
      <c r="H19" s="122"/>
      <c r="I19" s="1463">
        <f>'6A'!K32</f>
        <v>0</v>
      </c>
      <c r="J19" s="1897"/>
      <c r="K19" s="1898"/>
      <c r="L19" s="373"/>
    </row>
    <row r="20" spans="2:12" ht="3.75" customHeight="1" x14ac:dyDescent="0.25">
      <c r="B20" s="372"/>
      <c r="C20" s="37"/>
      <c r="D20" s="38"/>
      <c r="E20" s="38"/>
      <c r="F20" s="34"/>
      <c r="G20" s="34"/>
      <c r="H20" s="34"/>
      <c r="I20" s="16"/>
      <c r="J20" s="30"/>
      <c r="K20" s="374"/>
      <c r="L20" s="373"/>
    </row>
    <row r="21" spans="2:12" ht="15.75" thickBot="1" x14ac:dyDescent="0.3">
      <c r="B21" s="372"/>
      <c r="C21" s="48" t="s">
        <v>157</v>
      </c>
      <c r="D21" s="49"/>
      <c r="E21" s="49"/>
      <c r="F21" s="50"/>
      <c r="G21" s="50"/>
      <c r="H21" s="50"/>
      <c r="I21" s="1464"/>
      <c r="J21" s="31"/>
      <c r="K21" s="115"/>
      <c r="L21" s="373"/>
    </row>
    <row r="22" spans="2:12" x14ac:dyDescent="0.25">
      <c r="B22" s="372"/>
      <c r="C22" s="115"/>
      <c r="D22" s="120" t="s">
        <v>158</v>
      </c>
      <c r="E22" s="120"/>
      <c r="F22" s="120"/>
      <c r="G22" s="120"/>
      <c r="H22" s="121"/>
      <c r="I22" s="1289">
        <f>'6A'!K36</f>
        <v>0</v>
      </c>
      <c r="J22" s="1899"/>
      <c r="K22" s="1900"/>
      <c r="L22" s="373"/>
    </row>
    <row r="23" spans="2:12" x14ac:dyDescent="0.25">
      <c r="B23" s="372"/>
      <c r="C23" s="115"/>
      <c r="D23" s="35" t="s">
        <v>159</v>
      </c>
      <c r="E23" s="35"/>
      <c r="F23" s="35"/>
      <c r="G23" s="35"/>
      <c r="H23" s="122"/>
      <c r="I23" s="1462">
        <f>'6A'!K37</f>
        <v>0</v>
      </c>
      <c r="J23" s="1895"/>
      <c r="K23" s="1896"/>
      <c r="L23" s="373"/>
    </row>
    <row r="24" spans="2:12" x14ac:dyDescent="0.25">
      <c r="B24" s="372"/>
      <c r="C24" s="115"/>
      <c r="D24" s="35" t="s">
        <v>160</v>
      </c>
      <c r="E24" s="35"/>
      <c r="F24" s="35"/>
      <c r="G24" s="35"/>
      <c r="H24" s="122"/>
      <c r="I24" s="1462">
        <f>'6A'!K38</f>
        <v>0</v>
      </c>
      <c r="J24" s="1895"/>
      <c r="K24" s="1896"/>
      <c r="L24" s="373"/>
    </row>
    <row r="25" spans="2:12" x14ac:dyDescent="0.25">
      <c r="B25" s="372"/>
      <c r="C25" s="115"/>
      <c r="D25" s="35" t="s">
        <v>161</v>
      </c>
      <c r="E25" s="35"/>
      <c r="F25" s="35"/>
      <c r="G25" s="35"/>
      <c r="H25" s="122"/>
      <c r="I25" s="1462">
        <f>'6A'!K39</f>
        <v>0</v>
      </c>
      <c r="J25" s="1895"/>
      <c r="K25" s="1896"/>
      <c r="L25" s="373"/>
    </row>
    <row r="26" spans="2:12" x14ac:dyDescent="0.25">
      <c r="B26" s="372"/>
      <c r="C26" s="115"/>
      <c r="D26" s="35" t="s">
        <v>162</v>
      </c>
      <c r="E26" s="35"/>
      <c r="F26" s="35"/>
      <c r="G26" s="35"/>
      <c r="H26" s="122"/>
      <c r="I26" s="1462">
        <f>'6A'!K40</f>
        <v>0</v>
      </c>
      <c r="J26" s="1895"/>
      <c r="K26" s="1896"/>
      <c r="L26" s="373"/>
    </row>
    <row r="27" spans="2:12" x14ac:dyDescent="0.25">
      <c r="B27" s="372"/>
      <c r="C27" s="115"/>
      <c r="D27" s="35" t="s">
        <v>163</v>
      </c>
      <c r="E27" s="35"/>
      <c r="F27" s="35"/>
      <c r="G27" s="35"/>
      <c r="H27" s="122"/>
      <c r="I27" s="1462">
        <f>'6A'!K41</f>
        <v>0</v>
      </c>
      <c r="J27" s="1901"/>
      <c r="K27" s="1896"/>
      <c r="L27" s="373"/>
    </row>
    <row r="28" spans="2:12" x14ac:dyDescent="0.25">
      <c r="B28" s="372"/>
      <c r="C28" s="115"/>
      <c r="D28" s="35" t="s">
        <v>164</v>
      </c>
      <c r="E28" s="35"/>
      <c r="F28" s="35"/>
      <c r="G28" s="35"/>
      <c r="H28" s="122"/>
      <c r="I28" s="1462">
        <f>'6A'!K42</f>
        <v>0</v>
      </c>
      <c r="J28" s="1895"/>
      <c r="K28" s="1896"/>
      <c r="L28" s="373"/>
    </row>
    <row r="29" spans="2:12" x14ac:dyDescent="0.25">
      <c r="B29" s="372"/>
      <c r="C29" s="115"/>
      <c r="D29" s="35" t="s">
        <v>165</v>
      </c>
      <c r="E29" s="35"/>
      <c r="F29" s="35"/>
      <c r="G29" s="35"/>
      <c r="H29" s="122"/>
      <c r="I29" s="1462">
        <f>'6A'!K43</f>
        <v>0</v>
      </c>
      <c r="J29" s="1895"/>
      <c r="K29" s="1896"/>
      <c r="L29" s="373"/>
    </row>
    <row r="30" spans="2:12" x14ac:dyDescent="0.25">
      <c r="B30" s="372"/>
      <c r="C30" s="115"/>
      <c r="D30" s="35" t="s">
        <v>166</v>
      </c>
      <c r="E30" s="35"/>
      <c r="F30" s="35"/>
      <c r="G30" s="35"/>
      <c r="H30" s="122"/>
      <c r="I30" s="1462">
        <f>'6A'!K44</f>
        <v>0</v>
      </c>
      <c r="J30" s="1895"/>
      <c r="K30" s="1896"/>
      <c r="L30" s="373"/>
    </row>
    <row r="31" spans="2:12" x14ac:dyDescent="0.25">
      <c r="B31" s="372"/>
      <c r="C31" s="115"/>
      <c r="D31" s="35" t="s">
        <v>167</v>
      </c>
      <c r="E31" s="35"/>
      <c r="F31" s="35"/>
      <c r="G31" s="35"/>
      <c r="H31" s="122"/>
      <c r="I31" s="1462">
        <f>'6A'!K45</f>
        <v>0</v>
      </c>
      <c r="J31" s="1895"/>
      <c r="K31" s="1896"/>
      <c r="L31" s="373"/>
    </row>
    <row r="32" spans="2:12" x14ac:dyDescent="0.25">
      <c r="B32" s="372"/>
      <c r="C32" s="115"/>
      <c r="D32" s="35" t="s">
        <v>168</v>
      </c>
      <c r="E32" s="35"/>
      <c r="F32" s="35"/>
      <c r="G32" s="35"/>
      <c r="H32" s="122"/>
      <c r="I32" s="1462">
        <f>'6A'!K46</f>
        <v>0</v>
      </c>
      <c r="J32" s="1895"/>
      <c r="K32" s="1896"/>
      <c r="L32" s="373"/>
    </row>
    <row r="33" spans="2:12" x14ac:dyDescent="0.25">
      <c r="B33" s="372"/>
      <c r="C33" s="115"/>
      <c r="D33" s="35" t="s">
        <v>169</v>
      </c>
      <c r="E33" s="35"/>
      <c r="F33" s="35"/>
      <c r="G33" s="35"/>
      <c r="H33" s="122"/>
      <c r="I33" s="1462">
        <f>'6A'!K47</f>
        <v>0</v>
      </c>
      <c r="J33" s="1895"/>
      <c r="K33" s="1896"/>
      <c r="L33" s="373"/>
    </row>
    <row r="34" spans="2:12" x14ac:dyDescent="0.25">
      <c r="B34" s="372"/>
      <c r="C34" s="115"/>
      <c r="D34" s="35" t="s">
        <v>170</v>
      </c>
      <c r="E34" s="35"/>
      <c r="F34" s="35"/>
      <c r="G34" s="35"/>
      <c r="H34" s="122"/>
      <c r="I34" s="1462">
        <f>'6A'!K48</f>
        <v>0</v>
      </c>
      <c r="J34" s="1895"/>
      <c r="K34" s="1896"/>
      <c r="L34" s="373"/>
    </row>
    <row r="35" spans="2:12" x14ac:dyDescent="0.25">
      <c r="B35" s="372"/>
      <c r="C35" s="115"/>
      <c r="D35" s="35" t="s">
        <v>171</v>
      </c>
      <c r="E35" s="35"/>
      <c r="F35" s="35"/>
      <c r="G35" s="35"/>
      <c r="H35" s="122"/>
      <c r="I35" s="1462">
        <f>'6A'!K49</f>
        <v>0</v>
      </c>
      <c r="J35" s="1895"/>
      <c r="K35" s="1896"/>
      <c r="L35" s="373"/>
    </row>
    <row r="36" spans="2:12" x14ac:dyDescent="0.25">
      <c r="B36" s="372"/>
      <c r="C36" s="115"/>
      <c r="D36" s="35" t="s">
        <v>172</v>
      </c>
      <c r="E36" s="35"/>
      <c r="F36" s="35"/>
      <c r="G36" s="35"/>
      <c r="H36" s="122"/>
      <c r="I36" s="1462">
        <f>'6A'!K50</f>
        <v>0</v>
      </c>
      <c r="J36" s="1895"/>
      <c r="K36" s="1896"/>
      <c r="L36" s="373"/>
    </row>
    <row r="37" spans="2:12" ht="15.75" thickBot="1" x14ac:dyDescent="0.3">
      <c r="B37" s="372"/>
      <c r="C37" s="115"/>
      <c r="D37" s="35" t="s">
        <v>229</v>
      </c>
      <c r="E37" s="35"/>
      <c r="F37" s="35"/>
      <c r="G37" s="35"/>
      <c r="H37" s="122"/>
      <c r="I37" s="1463">
        <f>'6A'!K51</f>
        <v>0</v>
      </c>
      <c r="J37" s="1897"/>
      <c r="K37" s="1898"/>
      <c r="L37" s="373"/>
    </row>
    <row r="38" spans="2:12" ht="3.75" customHeight="1" x14ac:dyDescent="0.25">
      <c r="B38" s="372"/>
      <c r="C38" s="37"/>
      <c r="D38" s="38"/>
      <c r="E38" s="38"/>
      <c r="F38" s="34"/>
      <c r="G38" s="34"/>
      <c r="H38" s="34"/>
      <c r="I38" s="16"/>
      <c r="J38" s="30"/>
      <c r="K38" s="374"/>
      <c r="L38" s="373"/>
    </row>
    <row r="39" spans="2:12" ht="15.75" thickBot="1" x14ac:dyDescent="0.3">
      <c r="B39" s="372"/>
      <c r="C39" s="48" t="s">
        <v>173</v>
      </c>
      <c r="D39" s="49"/>
      <c r="E39" s="49"/>
      <c r="F39" s="50"/>
      <c r="G39" s="50"/>
      <c r="H39" s="50"/>
      <c r="I39" s="16"/>
      <c r="J39" s="30"/>
      <c r="K39" s="115"/>
      <c r="L39" s="373"/>
    </row>
    <row r="40" spans="2:12" x14ac:dyDescent="0.25">
      <c r="B40" s="372"/>
      <c r="C40" s="115"/>
      <c r="D40" s="120" t="s">
        <v>174</v>
      </c>
      <c r="E40" s="120"/>
      <c r="F40" s="120"/>
      <c r="G40" s="120"/>
      <c r="H40" s="121"/>
      <c r="I40" s="1289">
        <f>'6A'!K55</f>
        <v>0</v>
      </c>
      <c r="J40" s="1899"/>
      <c r="K40" s="1900"/>
      <c r="L40" s="373"/>
    </row>
    <row r="41" spans="2:12" x14ac:dyDescent="0.25">
      <c r="B41" s="372"/>
      <c r="C41" s="115"/>
      <c r="D41" s="35" t="s">
        <v>175</v>
      </c>
      <c r="E41" s="35"/>
      <c r="F41" s="35"/>
      <c r="G41" s="35"/>
      <c r="H41" s="122"/>
      <c r="I41" s="1462">
        <f>'6A'!K56</f>
        <v>0</v>
      </c>
      <c r="J41" s="1895"/>
      <c r="K41" s="1896"/>
      <c r="L41" s="373"/>
    </row>
    <row r="42" spans="2:12" x14ac:dyDescent="0.25">
      <c r="B42" s="372"/>
      <c r="C42" s="115"/>
      <c r="D42" s="35" t="s">
        <v>176</v>
      </c>
      <c r="E42" s="35"/>
      <c r="F42" s="35"/>
      <c r="G42" s="35"/>
      <c r="H42" s="122"/>
      <c r="I42" s="1462">
        <f>'6A'!K57</f>
        <v>0</v>
      </c>
      <c r="J42" s="1895"/>
      <c r="K42" s="1896"/>
      <c r="L42" s="373"/>
    </row>
    <row r="43" spans="2:12" x14ac:dyDescent="0.25">
      <c r="B43" s="372"/>
      <c r="C43" s="115"/>
      <c r="D43" s="35" t="s">
        <v>177</v>
      </c>
      <c r="E43" s="35"/>
      <c r="F43" s="35"/>
      <c r="G43" s="35"/>
      <c r="H43" s="122"/>
      <c r="I43" s="1462">
        <f>'6A'!K58</f>
        <v>0</v>
      </c>
      <c r="J43" s="1895"/>
      <c r="K43" s="1896"/>
      <c r="L43" s="373"/>
    </row>
    <row r="44" spans="2:12" x14ac:dyDescent="0.25">
      <c r="B44" s="372"/>
      <c r="C44" s="115"/>
      <c r="D44" s="35" t="s">
        <v>178</v>
      </c>
      <c r="E44" s="35"/>
      <c r="F44" s="35"/>
      <c r="G44" s="35"/>
      <c r="H44" s="122"/>
      <c r="I44" s="1462">
        <f>'6A'!K59</f>
        <v>0</v>
      </c>
      <c r="J44" s="1895"/>
      <c r="K44" s="1896"/>
      <c r="L44" s="373"/>
    </row>
    <row r="45" spans="2:12" x14ac:dyDescent="0.25">
      <c r="B45" s="372"/>
      <c r="C45" s="115"/>
      <c r="D45" s="35" t="s">
        <v>179</v>
      </c>
      <c r="E45" s="35"/>
      <c r="F45" s="35"/>
      <c r="G45" s="35"/>
      <c r="H45" s="122"/>
      <c r="I45" s="1462">
        <f>'6A'!K60</f>
        <v>0</v>
      </c>
      <c r="J45" s="1895"/>
      <c r="K45" s="1896"/>
      <c r="L45" s="373"/>
    </row>
    <row r="46" spans="2:12" x14ac:dyDescent="0.25">
      <c r="B46" s="372"/>
      <c r="C46" s="115"/>
      <c r="D46" s="35" t="s">
        <v>180</v>
      </c>
      <c r="E46" s="35"/>
      <c r="F46" s="35"/>
      <c r="G46" s="35"/>
      <c r="H46" s="122"/>
      <c r="I46" s="1462">
        <f>'6A'!K61</f>
        <v>0</v>
      </c>
      <c r="J46" s="1895"/>
      <c r="K46" s="1896"/>
      <c r="L46" s="373"/>
    </row>
    <row r="47" spans="2:12" x14ac:dyDescent="0.25">
      <c r="B47" s="372"/>
      <c r="C47" s="115"/>
      <c r="D47" s="35" t="s">
        <v>181</v>
      </c>
      <c r="E47" s="35"/>
      <c r="F47" s="35"/>
      <c r="G47" s="35"/>
      <c r="H47" s="122"/>
      <c r="I47" s="1462">
        <f>'6A'!K62</f>
        <v>0</v>
      </c>
      <c r="J47" s="1895"/>
      <c r="K47" s="1896"/>
      <c r="L47" s="373"/>
    </row>
    <row r="48" spans="2:12" x14ac:dyDescent="0.25">
      <c r="B48" s="372"/>
      <c r="C48" s="115"/>
      <c r="D48" s="35" t="s">
        <v>182</v>
      </c>
      <c r="E48" s="35"/>
      <c r="F48" s="35"/>
      <c r="G48" s="35"/>
      <c r="H48" s="122"/>
      <c r="I48" s="1462">
        <f>'6A'!K63</f>
        <v>0</v>
      </c>
      <c r="J48" s="1895"/>
      <c r="K48" s="1896"/>
      <c r="L48" s="373"/>
    </row>
    <row r="49" spans="2:12" x14ac:dyDescent="0.25">
      <c r="B49" s="372"/>
      <c r="C49" s="115"/>
      <c r="D49" s="35" t="s">
        <v>183</v>
      </c>
      <c r="E49" s="35"/>
      <c r="F49" s="35"/>
      <c r="G49" s="35"/>
      <c r="H49" s="122"/>
      <c r="I49" s="1462">
        <f>'6A'!K64</f>
        <v>0</v>
      </c>
      <c r="J49" s="1895"/>
      <c r="K49" s="1896"/>
      <c r="L49" s="373"/>
    </row>
    <row r="50" spans="2:12" x14ac:dyDescent="0.25">
      <c r="B50" s="372"/>
      <c r="C50" s="115"/>
      <c r="D50" s="35" t="s">
        <v>184</v>
      </c>
      <c r="E50" s="35"/>
      <c r="F50" s="35"/>
      <c r="G50" s="35"/>
      <c r="H50" s="122"/>
      <c r="I50" s="1462">
        <f>'6A'!K65</f>
        <v>0</v>
      </c>
      <c r="J50" s="1895"/>
      <c r="K50" s="1896"/>
      <c r="L50" s="373"/>
    </row>
    <row r="51" spans="2:12" x14ac:dyDescent="0.25">
      <c r="B51" s="372"/>
      <c r="C51" s="374"/>
      <c r="D51" s="73" t="s">
        <v>185</v>
      </c>
      <c r="E51" s="73"/>
      <c r="F51" s="73"/>
      <c r="G51" s="73"/>
      <c r="H51" s="73"/>
      <c r="I51" s="1462">
        <f>'6A'!K66</f>
        <v>0</v>
      </c>
      <c r="J51" s="1895"/>
      <c r="K51" s="1896"/>
      <c r="L51" s="373"/>
    </row>
    <row r="52" spans="2:12" ht="15.75" thickBot="1" x14ac:dyDescent="0.3">
      <c r="B52" s="372"/>
      <c r="C52" s="115"/>
      <c r="D52" s="35" t="s">
        <v>228</v>
      </c>
      <c r="E52" s="35"/>
      <c r="F52" s="35"/>
      <c r="G52" s="35"/>
      <c r="H52" s="122"/>
      <c r="I52" s="1463">
        <f>'6A'!K67</f>
        <v>0</v>
      </c>
      <c r="J52" s="1897"/>
      <c r="K52" s="1898"/>
      <c r="L52" s="373"/>
    </row>
    <row r="53" spans="2:12" ht="3.75" customHeight="1" x14ac:dyDescent="0.25">
      <c r="B53" s="372"/>
      <c r="C53" s="37"/>
      <c r="D53" s="38"/>
      <c r="E53" s="38"/>
      <c r="F53" s="34"/>
      <c r="G53" s="34"/>
      <c r="H53" s="34"/>
      <c r="I53" s="16"/>
      <c r="J53" s="30"/>
      <c r="K53" s="374"/>
      <c r="L53" s="373"/>
    </row>
    <row r="54" spans="2:12" ht="15.75" thickBot="1" x14ac:dyDescent="0.3">
      <c r="B54" s="372"/>
      <c r="C54" s="48" t="s">
        <v>186</v>
      </c>
      <c r="D54" s="49"/>
      <c r="E54" s="49"/>
      <c r="F54" s="50"/>
      <c r="G54" s="50"/>
      <c r="H54" s="50"/>
      <c r="I54" s="16"/>
      <c r="J54" s="30"/>
      <c r="K54" s="115"/>
      <c r="L54" s="373"/>
    </row>
    <row r="55" spans="2:12" x14ac:dyDescent="0.25">
      <c r="B55" s="372"/>
      <c r="C55" s="115"/>
      <c r="D55" s="120" t="s">
        <v>187</v>
      </c>
      <c r="E55" s="120"/>
      <c r="F55" s="120"/>
      <c r="G55" s="120"/>
      <c r="H55" s="121"/>
      <c r="I55" s="1289">
        <f>'6A'!K71</f>
        <v>0</v>
      </c>
      <c r="J55" s="1899"/>
      <c r="K55" s="1900"/>
      <c r="L55" s="373"/>
    </row>
    <row r="56" spans="2:12" x14ac:dyDescent="0.25">
      <c r="B56" s="372"/>
      <c r="C56" s="115"/>
      <c r="D56" s="35" t="s">
        <v>188</v>
      </c>
      <c r="E56" s="35"/>
      <c r="F56" s="35"/>
      <c r="G56" s="35"/>
      <c r="H56" s="122"/>
      <c r="I56" s="1462">
        <f>'6A'!K72</f>
        <v>0</v>
      </c>
      <c r="J56" s="1895"/>
      <c r="K56" s="1896"/>
      <c r="L56" s="373"/>
    </row>
    <row r="57" spans="2:12" ht="15.75" thickBot="1" x14ac:dyDescent="0.3">
      <c r="B57" s="372"/>
      <c r="C57" s="115"/>
      <c r="D57" s="35" t="s">
        <v>228</v>
      </c>
      <c r="E57" s="35"/>
      <c r="F57" s="35"/>
      <c r="G57" s="35"/>
      <c r="H57" s="122"/>
      <c r="I57" s="1463">
        <f>'6A'!K73</f>
        <v>0</v>
      </c>
      <c r="J57" s="1897"/>
      <c r="K57" s="1898"/>
      <c r="L57" s="373"/>
    </row>
    <row r="58" spans="2:12" ht="9" customHeight="1" thickBot="1" x14ac:dyDescent="0.3">
      <c r="B58" s="375"/>
      <c r="C58" s="45"/>
      <c r="D58" s="46"/>
      <c r="E58" s="46"/>
      <c r="F58" s="45"/>
      <c r="G58" s="45"/>
      <c r="H58" s="45"/>
      <c r="I58" s="1465"/>
      <c r="J58" s="32"/>
      <c r="K58" s="376"/>
      <c r="L58" s="377"/>
    </row>
    <row r="59" spans="2:12" ht="15.75" thickBot="1" x14ac:dyDescent="0.3">
      <c r="B59" s="372"/>
      <c r="C59" s="48" t="s">
        <v>189</v>
      </c>
      <c r="D59" s="49"/>
      <c r="E59" s="49"/>
      <c r="F59" s="50"/>
      <c r="G59" s="50"/>
      <c r="H59" s="50"/>
      <c r="I59" s="16"/>
      <c r="J59" s="30"/>
      <c r="K59" s="115"/>
      <c r="L59" s="373"/>
    </row>
    <row r="60" spans="2:12" x14ac:dyDescent="0.25">
      <c r="B60" s="372"/>
      <c r="C60" s="115"/>
      <c r="D60" s="120" t="s">
        <v>190</v>
      </c>
      <c r="E60" s="120"/>
      <c r="F60" s="120"/>
      <c r="G60" s="120"/>
      <c r="H60" s="121"/>
      <c r="I60" s="1289">
        <f>'6A'!K77</f>
        <v>0</v>
      </c>
      <c r="J60" s="1899"/>
      <c r="K60" s="1900"/>
      <c r="L60" s="373"/>
    </row>
    <row r="61" spans="2:12" x14ac:dyDescent="0.25">
      <c r="B61" s="372"/>
      <c r="C61" s="115"/>
      <c r="D61" s="35" t="s">
        <v>191</v>
      </c>
      <c r="E61" s="35"/>
      <c r="F61" s="35"/>
      <c r="G61" s="35"/>
      <c r="H61" s="122"/>
      <c r="I61" s="1462">
        <f>'6A'!K78</f>
        <v>0</v>
      </c>
      <c r="J61" s="1895"/>
      <c r="K61" s="1896"/>
      <c r="L61" s="373"/>
    </row>
    <row r="62" spans="2:12" x14ac:dyDescent="0.25">
      <c r="B62" s="372"/>
      <c r="C62" s="115"/>
      <c r="D62" s="35" t="s">
        <v>192</v>
      </c>
      <c r="E62" s="35"/>
      <c r="F62" s="35"/>
      <c r="G62" s="35"/>
      <c r="H62" s="122"/>
      <c r="I62" s="1462">
        <f>'6A'!K79</f>
        <v>0</v>
      </c>
      <c r="J62" s="1895"/>
      <c r="K62" s="1896"/>
      <c r="L62" s="373"/>
    </row>
    <row r="63" spans="2:12" x14ac:dyDescent="0.25">
      <c r="B63" s="372"/>
      <c r="C63" s="115"/>
      <c r="D63" s="35" t="s">
        <v>193</v>
      </c>
      <c r="E63" s="35"/>
      <c r="F63" s="35"/>
      <c r="G63" s="35"/>
      <c r="H63" s="122"/>
      <c r="I63" s="1462">
        <f>'6A'!K80</f>
        <v>0</v>
      </c>
      <c r="J63" s="1895"/>
      <c r="K63" s="1896"/>
      <c r="L63" s="373"/>
    </row>
    <row r="64" spans="2:12" x14ac:dyDescent="0.25">
      <c r="B64" s="372"/>
      <c r="C64" s="115"/>
      <c r="D64" s="35" t="s">
        <v>194</v>
      </c>
      <c r="E64" s="35"/>
      <c r="F64" s="35"/>
      <c r="G64" s="35"/>
      <c r="H64" s="122"/>
      <c r="I64" s="1462">
        <f>'6A'!K81</f>
        <v>0</v>
      </c>
      <c r="J64" s="1895"/>
      <c r="K64" s="1896"/>
      <c r="L64" s="373"/>
    </row>
    <row r="65" spans="2:12" ht="15.75" thickBot="1" x14ac:dyDescent="0.3">
      <c r="B65" s="372"/>
      <c r="C65" s="115"/>
      <c r="D65" s="35" t="s">
        <v>228</v>
      </c>
      <c r="E65" s="35"/>
      <c r="F65" s="35"/>
      <c r="G65" s="35"/>
      <c r="H65" s="122"/>
      <c r="I65" s="1463">
        <f>'6A'!K82</f>
        <v>0</v>
      </c>
      <c r="J65" s="1897"/>
      <c r="K65" s="1898"/>
      <c r="L65" s="373"/>
    </row>
    <row r="66" spans="2:12" ht="4.5" customHeight="1" x14ac:dyDescent="0.25">
      <c r="B66" s="372"/>
      <c r="C66" s="34"/>
      <c r="D66" s="38"/>
      <c r="E66" s="38"/>
      <c r="F66" s="34"/>
      <c r="G66" s="34"/>
      <c r="H66" s="34"/>
      <c r="I66" s="16"/>
      <c r="J66" s="30"/>
      <c r="K66" s="374"/>
      <c r="L66" s="373"/>
    </row>
    <row r="67" spans="2:12" ht="15.75" thickBot="1" x14ac:dyDescent="0.3">
      <c r="B67" s="372"/>
      <c r="C67" s="48" t="s">
        <v>195</v>
      </c>
      <c r="D67" s="49"/>
      <c r="E67" s="49"/>
      <c r="F67" s="50"/>
      <c r="G67" s="50"/>
      <c r="H67" s="50"/>
      <c r="I67" s="16"/>
      <c r="J67" s="30"/>
      <c r="K67" s="115"/>
      <c r="L67" s="373"/>
    </row>
    <row r="68" spans="2:12" x14ac:dyDescent="0.25">
      <c r="B68" s="372"/>
      <c r="C68" s="115"/>
      <c r="D68" s="120" t="s">
        <v>196</v>
      </c>
      <c r="E68" s="120"/>
      <c r="F68" s="120"/>
      <c r="G68" s="120"/>
      <c r="H68" s="121"/>
      <c r="I68" s="1289">
        <f>'6A'!K86</f>
        <v>0</v>
      </c>
      <c r="J68" s="1899"/>
      <c r="K68" s="1900"/>
      <c r="L68" s="373"/>
    </row>
    <row r="69" spans="2:12" x14ac:dyDescent="0.25">
      <c r="B69" s="372"/>
      <c r="C69" s="115"/>
      <c r="D69" s="35" t="s">
        <v>197</v>
      </c>
      <c r="E69" s="35"/>
      <c r="F69" s="35"/>
      <c r="G69" s="35"/>
      <c r="H69" s="122"/>
      <c r="I69" s="1462">
        <f>'6A'!K87</f>
        <v>0</v>
      </c>
      <c r="J69" s="1895"/>
      <c r="K69" s="1896"/>
      <c r="L69" s="373"/>
    </row>
    <row r="70" spans="2:12" x14ac:dyDescent="0.25">
      <c r="B70" s="372"/>
      <c r="C70" s="115"/>
      <c r="D70" s="35" t="s">
        <v>198</v>
      </c>
      <c r="E70" s="35"/>
      <c r="F70" s="35"/>
      <c r="G70" s="35"/>
      <c r="H70" s="122"/>
      <c r="I70" s="1462">
        <f>'6A'!K88</f>
        <v>0</v>
      </c>
      <c r="J70" s="1895"/>
      <c r="K70" s="1896"/>
      <c r="L70" s="373"/>
    </row>
    <row r="71" spans="2:12" x14ac:dyDescent="0.25">
      <c r="B71" s="372"/>
      <c r="C71" s="115"/>
      <c r="D71" s="35" t="s">
        <v>199</v>
      </c>
      <c r="E71" s="35"/>
      <c r="F71" s="35"/>
      <c r="G71" s="35"/>
      <c r="H71" s="122"/>
      <c r="I71" s="1462">
        <f>'6A'!K89</f>
        <v>0</v>
      </c>
      <c r="J71" s="1895"/>
      <c r="K71" s="1896"/>
      <c r="L71" s="373"/>
    </row>
    <row r="72" spans="2:12" x14ac:dyDescent="0.25">
      <c r="B72" s="372"/>
      <c r="C72" s="115"/>
      <c r="D72" s="35" t="s">
        <v>200</v>
      </c>
      <c r="E72" s="35"/>
      <c r="F72" s="35"/>
      <c r="G72" s="35"/>
      <c r="H72" s="122"/>
      <c r="I72" s="1462">
        <f>'6A'!K90</f>
        <v>0</v>
      </c>
      <c r="J72" s="1895"/>
      <c r="K72" s="1896"/>
      <c r="L72" s="373"/>
    </row>
    <row r="73" spans="2:12" x14ac:dyDescent="0.25">
      <c r="B73" s="372"/>
      <c r="C73" s="115"/>
      <c r="D73" s="35" t="s">
        <v>201</v>
      </c>
      <c r="E73" s="35"/>
      <c r="F73" s="35"/>
      <c r="G73" s="35"/>
      <c r="H73" s="122"/>
      <c r="I73" s="1462">
        <f>'6A'!K91</f>
        <v>0</v>
      </c>
      <c r="J73" s="1895"/>
      <c r="K73" s="1896"/>
      <c r="L73" s="373"/>
    </row>
    <row r="74" spans="2:12" x14ac:dyDescent="0.25">
      <c r="B74" s="372"/>
      <c r="C74" s="115"/>
      <c r="D74" s="35" t="s">
        <v>202</v>
      </c>
      <c r="E74" s="35"/>
      <c r="F74" s="35"/>
      <c r="G74" s="35"/>
      <c r="H74" s="122"/>
      <c r="I74" s="1462">
        <f>'6A'!K92</f>
        <v>0</v>
      </c>
      <c r="J74" s="1895"/>
      <c r="K74" s="1896"/>
      <c r="L74" s="373"/>
    </row>
    <row r="75" spans="2:12" ht="15.75" thickBot="1" x14ac:dyDescent="0.3">
      <c r="B75" s="372"/>
      <c r="C75" s="115"/>
      <c r="D75" s="35" t="s">
        <v>228</v>
      </c>
      <c r="E75" s="35"/>
      <c r="F75" s="35"/>
      <c r="G75" s="35"/>
      <c r="H75" s="122"/>
      <c r="I75" s="1463">
        <f>'6A'!K93</f>
        <v>0</v>
      </c>
      <c r="J75" s="1897"/>
      <c r="K75" s="1898"/>
      <c r="L75" s="373"/>
    </row>
    <row r="76" spans="2:12" ht="3.75" customHeight="1" x14ac:dyDescent="0.25">
      <c r="B76" s="372"/>
      <c r="C76" s="37"/>
      <c r="D76" s="38"/>
      <c r="E76" s="38"/>
      <c r="F76" s="34"/>
      <c r="G76" s="34"/>
      <c r="H76" s="34"/>
      <c r="I76" s="16"/>
      <c r="J76" s="30"/>
      <c r="K76" s="374"/>
      <c r="L76" s="373"/>
    </row>
    <row r="77" spans="2:12" ht="15.75" thickBot="1" x14ac:dyDescent="0.3">
      <c r="B77" s="372"/>
      <c r="C77" s="48" t="s">
        <v>203</v>
      </c>
      <c r="D77" s="49"/>
      <c r="E77" s="49"/>
      <c r="F77" s="50"/>
      <c r="G77" s="50"/>
      <c r="H77" s="50"/>
      <c r="I77" s="19"/>
      <c r="J77" s="127"/>
      <c r="K77" s="115"/>
      <c r="L77" s="373"/>
    </row>
    <row r="78" spans="2:12" x14ac:dyDescent="0.25">
      <c r="B78" s="372"/>
      <c r="C78" s="115"/>
      <c r="D78" s="120" t="s">
        <v>204</v>
      </c>
      <c r="E78" s="120"/>
      <c r="F78" s="120"/>
      <c r="G78" s="120"/>
      <c r="H78" s="121"/>
      <c r="I78" s="1289">
        <f>'6A'!K97</f>
        <v>0</v>
      </c>
      <c r="J78" s="1899"/>
      <c r="K78" s="1900"/>
      <c r="L78" s="373"/>
    </row>
    <row r="79" spans="2:12" x14ac:dyDescent="0.25">
      <c r="B79" s="372"/>
      <c r="C79" s="115"/>
      <c r="D79" s="35" t="s">
        <v>205</v>
      </c>
      <c r="E79" s="35"/>
      <c r="F79" s="35"/>
      <c r="G79" s="35"/>
      <c r="H79" s="122"/>
      <c r="I79" s="1462">
        <f>'6A'!K98</f>
        <v>0</v>
      </c>
      <c r="J79" s="1895"/>
      <c r="K79" s="1896"/>
      <c r="L79" s="373"/>
    </row>
    <row r="80" spans="2:12" ht="15.75" thickBot="1" x14ac:dyDescent="0.3">
      <c r="B80" s="372"/>
      <c r="C80" s="115"/>
      <c r="D80" s="35" t="s">
        <v>230</v>
      </c>
      <c r="E80" s="35"/>
      <c r="F80" s="35"/>
      <c r="G80" s="35"/>
      <c r="H80" s="122"/>
      <c r="I80" s="1463">
        <f>'6A'!K99</f>
        <v>0</v>
      </c>
      <c r="J80" s="1897"/>
      <c r="K80" s="1898"/>
      <c r="L80" s="373"/>
    </row>
    <row r="81" spans="2:12" ht="3.75" customHeight="1" x14ac:dyDescent="0.25">
      <c r="B81" s="372"/>
      <c r="C81" s="37"/>
      <c r="D81" s="38"/>
      <c r="E81" s="38"/>
      <c r="F81" s="34"/>
      <c r="G81" s="34"/>
      <c r="H81" s="34"/>
      <c r="I81" s="16"/>
      <c r="J81" s="30"/>
      <c r="K81" s="374"/>
      <c r="L81" s="373"/>
    </row>
    <row r="82" spans="2:12" ht="15.75" thickBot="1" x14ac:dyDescent="0.3">
      <c r="B82" s="372"/>
      <c r="C82" s="48" t="s">
        <v>206</v>
      </c>
      <c r="D82" s="49"/>
      <c r="E82" s="49"/>
      <c r="F82" s="50"/>
      <c r="G82" s="50"/>
      <c r="H82" s="50"/>
      <c r="I82" s="19"/>
      <c r="J82" s="127"/>
      <c r="K82" s="115"/>
      <c r="L82" s="373"/>
    </row>
    <row r="83" spans="2:12" x14ac:dyDescent="0.25">
      <c r="B83" s="372"/>
      <c r="C83" s="115"/>
      <c r="D83" s="120" t="s">
        <v>207</v>
      </c>
      <c r="E83" s="120"/>
      <c r="F83" s="120"/>
      <c r="G83" s="120"/>
      <c r="H83" s="121"/>
      <c r="I83" s="1289">
        <f>'6A'!K103</f>
        <v>0</v>
      </c>
      <c r="J83" s="1899"/>
      <c r="K83" s="1900"/>
      <c r="L83" s="373"/>
    </row>
    <row r="84" spans="2:12" x14ac:dyDescent="0.25">
      <c r="B84" s="372"/>
      <c r="C84" s="115"/>
      <c r="D84" s="35" t="s">
        <v>208</v>
      </c>
      <c r="E84" s="35"/>
      <c r="F84" s="35"/>
      <c r="G84" s="35"/>
      <c r="H84" s="122"/>
      <c r="I84" s="1462">
        <f>'6A'!K104</f>
        <v>0</v>
      </c>
      <c r="J84" s="1895"/>
      <c r="K84" s="1896"/>
      <c r="L84" s="373"/>
    </row>
    <row r="85" spans="2:12" x14ac:dyDescent="0.25">
      <c r="B85" s="372"/>
      <c r="C85" s="115"/>
      <c r="D85" s="35" t="s">
        <v>107</v>
      </c>
      <c r="E85" s="35"/>
      <c r="F85" s="35"/>
      <c r="G85" s="35"/>
      <c r="H85" s="122"/>
      <c r="I85" s="1462">
        <f>'6A'!K105</f>
        <v>0</v>
      </c>
      <c r="J85" s="1895"/>
      <c r="K85" s="1896"/>
      <c r="L85" s="373"/>
    </row>
    <row r="86" spans="2:12" x14ac:dyDescent="0.25">
      <c r="B86" s="372"/>
      <c r="C86" s="115"/>
      <c r="D86" s="35" t="s">
        <v>209</v>
      </c>
      <c r="E86" s="35"/>
      <c r="F86" s="35"/>
      <c r="G86" s="35"/>
      <c r="H86" s="122"/>
      <c r="I86" s="1462">
        <f>'6A'!K106</f>
        <v>0</v>
      </c>
      <c r="J86" s="1895"/>
      <c r="K86" s="1896"/>
      <c r="L86" s="373"/>
    </row>
    <row r="87" spans="2:12" x14ac:dyDescent="0.25">
      <c r="B87" s="372"/>
      <c r="C87" s="115"/>
      <c r="D87" s="35" t="s">
        <v>210</v>
      </c>
      <c r="E87" s="35"/>
      <c r="F87" s="35"/>
      <c r="G87" s="35"/>
      <c r="H87" s="122"/>
      <c r="I87" s="1462">
        <f>'6A'!K107</f>
        <v>0</v>
      </c>
      <c r="J87" s="1895"/>
      <c r="K87" s="1896"/>
      <c r="L87" s="373"/>
    </row>
    <row r="88" spans="2:12" x14ac:dyDescent="0.25">
      <c r="B88" s="372"/>
      <c r="C88" s="115"/>
      <c r="D88" s="35" t="s">
        <v>211</v>
      </c>
      <c r="E88" s="35"/>
      <c r="F88" s="35"/>
      <c r="G88" s="35"/>
      <c r="H88" s="122"/>
      <c r="I88" s="1462">
        <f>'6A'!K108</f>
        <v>0</v>
      </c>
      <c r="J88" s="1895"/>
      <c r="K88" s="1896"/>
      <c r="L88" s="373"/>
    </row>
    <row r="89" spans="2:12" x14ac:dyDescent="0.25">
      <c r="B89" s="372"/>
      <c r="C89" s="115"/>
      <c r="D89" s="35" t="s">
        <v>212</v>
      </c>
      <c r="E89" s="35"/>
      <c r="F89" s="35"/>
      <c r="G89" s="35"/>
      <c r="H89" s="122"/>
      <c r="I89" s="1462">
        <f>'6A'!K109</f>
        <v>0</v>
      </c>
      <c r="J89" s="1895"/>
      <c r="K89" s="1896"/>
      <c r="L89" s="373"/>
    </row>
    <row r="90" spans="2:12" x14ac:dyDescent="0.25">
      <c r="B90" s="372"/>
      <c r="C90" s="115"/>
      <c r="D90" s="35" t="s">
        <v>213</v>
      </c>
      <c r="E90" s="35"/>
      <c r="F90" s="35"/>
      <c r="G90" s="35"/>
      <c r="H90" s="122"/>
      <c r="I90" s="1462">
        <f>'6A'!K110</f>
        <v>0</v>
      </c>
      <c r="J90" s="1895"/>
      <c r="K90" s="1896"/>
      <c r="L90" s="373"/>
    </row>
    <row r="91" spans="2:12" x14ac:dyDescent="0.25">
      <c r="B91" s="372"/>
      <c r="C91" s="115"/>
      <c r="D91" s="35" t="s">
        <v>214</v>
      </c>
      <c r="E91" s="35"/>
      <c r="F91" s="35"/>
      <c r="G91" s="35"/>
      <c r="H91" s="122"/>
      <c r="I91" s="1462">
        <f>'6A'!K111</f>
        <v>0</v>
      </c>
      <c r="J91" s="1895"/>
      <c r="K91" s="1896"/>
      <c r="L91" s="373"/>
    </row>
    <row r="92" spans="2:12" x14ac:dyDescent="0.25">
      <c r="B92" s="372"/>
      <c r="C92" s="115"/>
      <c r="D92" s="39" t="s">
        <v>891</v>
      </c>
      <c r="E92" s="35"/>
      <c r="F92" s="35"/>
      <c r="G92" s="35"/>
      <c r="H92" s="122"/>
      <c r="I92" s="1462">
        <f>'6A'!K112</f>
        <v>0</v>
      </c>
      <c r="J92" s="1304"/>
      <c r="K92" s="1305"/>
      <c r="L92" s="373"/>
    </row>
    <row r="93" spans="2:12" x14ac:dyDescent="0.25">
      <c r="B93" s="372"/>
      <c r="C93" s="115"/>
      <c r="D93" s="35" t="s">
        <v>215</v>
      </c>
      <c r="E93" s="35"/>
      <c r="F93" s="35"/>
      <c r="G93" s="35"/>
      <c r="H93" s="122"/>
      <c r="I93" s="1462">
        <f>'6A'!K113</f>
        <v>0</v>
      </c>
      <c r="J93" s="1895"/>
      <c r="K93" s="1896"/>
      <c r="L93" s="373"/>
    </row>
    <row r="94" spans="2:12" x14ac:dyDescent="0.25">
      <c r="B94" s="372"/>
      <c r="C94" s="115"/>
      <c r="D94" s="35" t="s">
        <v>216</v>
      </c>
      <c r="E94" s="35"/>
      <c r="F94" s="35"/>
      <c r="G94" s="35"/>
      <c r="H94" s="122"/>
      <c r="I94" s="1462">
        <f>'6A'!K114</f>
        <v>0</v>
      </c>
      <c r="J94" s="1895"/>
      <c r="K94" s="1896"/>
      <c r="L94" s="373"/>
    </row>
    <row r="95" spans="2:12" ht="15.75" thickBot="1" x14ac:dyDescent="0.3">
      <c r="B95" s="372"/>
      <c r="C95" s="115"/>
      <c r="D95" s="35" t="s">
        <v>228</v>
      </c>
      <c r="E95" s="35"/>
      <c r="F95" s="35"/>
      <c r="G95" s="35"/>
      <c r="H95" s="122"/>
      <c r="I95" s="1463">
        <f>'6A'!K115</f>
        <v>0</v>
      </c>
      <c r="J95" s="1897"/>
      <c r="K95" s="1898"/>
      <c r="L95" s="373"/>
    </row>
    <row r="96" spans="2:12" ht="3.75" customHeight="1" x14ac:dyDescent="0.25">
      <c r="B96" s="372"/>
      <c r="C96" s="37"/>
      <c r="D96" s="38"/>
      <c r="E96" s="38"/>
      <c r="F96" s="34"/>
      <c r="G96" s="34"/>
      <c r="H96" s="34"/>
      <c r="I96" s="16"/>
      <c r="J96" s="30"/>
      <c r="K96" s="115"/>
      <c r="L96" s="373"/>
    </row>
    <row r="97" spans="2:12" ht="15.75" thickBot="1" x14ac:dyDescent="0.3">
      <c r="B97" s="372"/>
      <c r="C97" s="48" t="s">
        <v>1039</v>
      </c>
      <c r="D97" s="49"/>
      <c r="E97" s="49"/>
      <c r="F97" s="50"/>
      <c r="G97" s="50"/>
      <c r="H97" s="50"/>
      <c r="I97" s="16"/>
      <c r="J97" s="30"/>
      <c r="K97" s="374"/>
      <c r="L97" s="373"/>
    </row>
    <row r="98" spans="2:12" ht="15.75" thickBot="1" x14ac:dyDescent="0.3">
      <c r="B98" s="372"/>
      <c r="C98" s="374"/>
      <c r="D98" s="120" t="s">
        <v>1040</v>
      </c>
      <c r="E98" s="120"/>
      <c r="F98" s="120"/>
      <c r="G98" s="120"/>
      <c r="H98" s="121"/>
      <c r="I98" s="1741">
        <f>'6A'!K121</f>
        <v>0</v>
      </c>
      <c r="J98" s="1902"/>
      <c r="K98" s="1903"/>
      <c r="L98" s="373"/>
    </row>
    <row r="99" spans="2:12" ht="3.75" customHeight="1" x14ac:dyDescent="0.25">
      <c r="B99" s="372"/>
      <c r="C99" s="37"/>
      <c r="D99" s="38"/>
      <c r="E99" s="38"/>
      <c r="F99" s="34"/>
      <c r="G99" s="34"/>
      <c r="H99" s="34"/>
      <c r="I99" s="16"/>
      <c r="J99" s="30"/>
      <c r="K99" s="115"/>
      <c r="L99" s="373"/>
    </row>
    <row r="100" spans="2:12" ht="15.75" thickBot="1" x14ac:dyDescent="0.3">
      <c r="B100" s="372"/>
      <c r="C100" s="48" t="s">
        <v>217</v>
      </c>
      <c r="D100" s="49"/>
      <c r="E100" s="49"/>
      <c r="F100" s="50"/>
      <c r="G100" s="50"/>
      <c r="H100" s="50"/>
      <c r="I100" s="16"/>
      <c r="J100" s="30"/>
      <c r="K100" s="374"/>
      <c r="L100" s="373"/>
    </row>
    <row r="101" spans="2:12" x14ac:dyDescent="0.25">
      <c r="B101" s="372"/>
      <c r="C101" s="374"/>
      <c r="D101" s="120" t="s">
        <v>218</v>
      </c>
      <c r="E101" s="120"/>
      <c r="F101" s="120"/>
      <c r="G101" s="120"/>
      <c r="H101" s="121"/>
      <c r="I101" s="1289">
        <f>'6A'!K124</f>
        <v>0</v>
      </c>
      <c r="J101" s="1899"/>
      <c r="K101" s="1900"/>
      <c r="L101" s="373"/>
    </row>
    <row r="102" spans="2:12" x14ac:dyDescent="0.25">
      <c r="B102" s="372"/>
      <c r="C102" s="374"/>
      <c r="D102" s="35" t="s">
        <v>219</v>
      </c>
      <c r="E102" s="35"/>
      <c r="F102" s="35"/>
      <c r="G102" s="35"/>
      <c r="H102" s="122"/>
      <c r="I102" s="1462">
        <f>'6A'!K125</f>
        <v>0</v>
      </c>
      <c r="J102" s="1895"/>
      <c r="K102" s="1896"/>
      <c r="L102" s="373"/>
    </row>
    <row r="103" spans="2:12" x14ac:dyDescent="0.25">
      <c r="B103" s="372"/>
      <c r="C103" s="115"/>
      <c r="D103" s="35" t="s">
        <v>220</v>
      </c>
      <c r="E103" s="35"/>
      <c r="F103" s="35"/>
      <c r="G103" s="35"/>
      <c r="H103" s="122"/>
      <c r="I103" s="1462">
        <f>'6A'!K126</f>
        <v>0</v>
      </c>
      <c r="J103" s="1895"/>
      <c r="K103" s="1896"/>
      <c r="L103" s="373"/>
    </row>
    <row r="104" spans="2:12" x14ac:dyDescent="0.25">
      <c r="B104" s="372"/>
      <c r="C104" s="115"/>
      <c r="D104" s="35" t="s">
        <v>221</v>
      </c>
      <c r="E104" s="35"/>
      <c r="F104" s="35"/>
      <c r="G104" s="35"/>
      <c r="H104" s="122"/>
      <c r="I104" s="1462">
        <f>'6A'!K127</f>
        <v>0</v>
      </c>
      <c r="J104" s="1895"/>
      <c r="K104" s="1896"/>
      <c r="L104" s="373"/>
    </row>
    <row r="105" spans="2:12" x14ac:dyDescent="0.25">
      <c r="B105" s="372"/>
      <c r="C105" s="115"/>
      <c r="D105" s="35" t="s">
        <v>222</v>
      </c>
      <c r="E105" s="35"/>
      <c r="F105" s="35"/>
      <c r="G105" s="35"/>
      <c r="H105" s="122"/>
      <c r="I105" s="1462">
        <f>'6A'!K128</f>
        <v>0</v>
      </c>
      <c r="J105" s="1895"/>
      <c r="K105" s="1896"/>
      <c r="L105" s="373"/>
    </row>
    <row r="106" spans="2:12" x14ac:dyDescent="0.25">
      <c r="B106" s="372"/>
      <c r="C106" s="115"/>
      <c r="D106" s="35" t="s">
        <v>223</v>
      </c>
      <c r="E106" s="35"/>
      <c r="F106" s="35"/>
      <c r="G106" s="35"/>
      <c r="H106" s="122"/>
      <c r="I106" s="1462">
        <f>'6A'!K129</f>
        <v>0</v>
      </c>
      <c r="J106" s="1895"/>
      <c r="K106" s="1896"/>
      <c r="L106" s="373"/>
    </row>
    <row r="107" spans="2:12" x14ac:dyDescent="0.25">
      <c r="B107" s="372"/>
      <c r="C107" s="115"/>
      <c r="D107" s="35" t="s">
        <v>224</v>
      </c>
      <c r="E107" s="35"/>
      <c r="F107" s="35"/>
      <c r="G107" s="35"/>
      <c r="H107" s="122"/>
      <c r="I107" s="1462">
        <f>'6A'!K130</f>
        <v>0</v>
      </c>
      <c r="J107" s="1895"/>
      <c r="K107" s="1896"/>
      <c r="L107" s="373"/>
    </row>
    <row r="108" spans="2:12" ht="15.75" thickBot="1" x14ac:dyDescent="0.3">
      <c r="B108" s="372"/>
      <c r="C108" s="115"/>
      <c r="D108" s="35" t="s">
        <v>228</v>
      </c>
      <c r="E108" s="35"/>
      <c r="F108" s="35"/>
      <c r="G108" s="35"/>
      <c r="H108" s="122"/>
      <c r="I108" s="1463">
        <f>'6A'!K131</f>
        <v>0</v>
      </c>
      <c r="J108" s="1897"/>
      <c r="K108" s="1898"/>
      <c r="L108" s="373"/>
    </row>
    <row r="109" spans="2:12" ht="15.75" thickBot="1" x14ac:dyDescent="0.3">
      <c r="B109" s="375"/>
      <c r="C109" s="28"/>
      <c r="D109" s="378"/>
      <c r="E109" s="378"/>
      <c r="F109" s="28"/>
      <c r="G109" s="28"/>
      <c r="H109" s="28"/>
      <c r="I109" s="29"/>
      <c r="J109" s="29"/>
      <c r="K109" s="376"/>
      <c r="L109" s="377"/>
    </row>
    <row r="110" spans="2:12" x14ac:dyDescent="0.25">
      <c r="I110" s="368"/>
    </row>
  </sheetData>
  <sheetProtection algorithmName="SHA-512" hashValue="GkYE7nokr0TBih15kJb1cITyY9soE4ilyxM5XHNWVUq0i8Q4Nlo+JSNDctQ2rRQsuM3MbipIJSQgytHuP6nldQ==" saltValue="XerUAdA1acgPoPvhUQ2YFw==" spinCount="100000" sheet="1" formatCells="0" formatColumns="0" formatRows="0"/>
  <mergeCells count="80">
    <mergeCell ref="J94:K94"/>
    <mergeCell ref="J98:K98"/>
    <mergeCell ref="J107:K107"/>
    <mergeCell ref="C9:K9"/>
    <mergeCell ref="I11:K11"/>
    <mergeCell ref="J12:K12"/>
    <mergeCell ref="J14:K14"/>
    <mergeCell ref="J15:K15"/>
    <mergeCell ref="J16:K16"/>
    <mergeCell ref="J17:K17"/>
    <mergeCell ref="J18:K18"/>
    <mergeCell ref="J19:K19"/>
    <mergeCell ref="J22:K22"/>
    <mergeCell ref="J23:K23"/>
    <mergeCell ref="J24:K24"/>
    <mergeCell ref="J25:K25"/>
    <mergeCell ref="J26:K26"/>
    <mergeCell ref="J27:K27"/>
    <mergeCell ref="J28:K28"/>
    <mergeCell ref="J29:K29"/>
    <mergeCell ref="J30:K30"/>
    <mergeCell ref="J31:K31"/>
    <mergeCell ref="J32:K32"/>
    <mergeCell ref="J33:K33"/>
    <mergeCell ref="J34:K34"/>
    <mergeCell ref="J35:K35"/>
    <mergeCell ref="J36:K36"/>
    <mergeCell ref="J37:K37"/>
    <mergeCell ref="J40:K40"/>
    <mergeCell ref="J41:K41"/>
    <mergeCell ref="J42:K42"/>
    <mergeCell ref="J43:K43"/>
    <mergeCell ref="J44:K44"/>
    <mergeCell ref="J45:K45"/>
    <mergeCell ref="J46:K46"/>
    <mergeCell ref="J47:K47"/>
    <mergeCell ref="J48:K48"/>
    <mergeCell ref="J49:K49"/>
    <mergeCell ref="J50:K50"/>
    <mergeCell ref="J51:K51"/>
    <mergeCell ref="J52:K52"/>
    <mergeCell ref="J55:K55"/>
    <mergeCell ref="J57:K57"/>
    <mergeCell ref="J56:K56"/>
    <mergeCell ref="J60:K60"/>
    <mergeCell ref="J61:K61"/>
    <mergeCell ref="J62:K62"/>
    <mergeCell ref="J63:K63"/>
    <mergeCell ref="J65:K65"/>
    <mergeCell ref="J64:K64"/>
    <mergeCell ref="J68:K68"/>
    <mergeCell ref="J69:K69"/>
    <mergeCell ref="J70:K70"/>
    <mergeCell ref="J71:K71"/>
    <mergeCell ref="J72:K72"/>
    <mergeCell ref="J73:K73"/>
    <mergeCell ref="J74:K74"/>
    <mergeCell ref="J87:K87"/>
    <mergeCell ref="J88:K88"/>
    <mergeCell ref="J75:K75"/>
    <mergeCell ref="J78:K78"/>
    <mergeCell ref="J79:K79"/>
    <mergeCell ref="J80:K80"/>
    <mergeCell ref="J83:K83"/>
    <mergeCell ref="J106:K106"/>
    <mergeCell ref="J108:K108"/>
    <mergeCell ref="C7:K7"/>
    <mergeCell ref="J101:K101"/>
    <mergeCell ref="J102:K102"/>
    <mergeCell ref="J103:K103"/>
    <mergeCell ref="J104:K104"/>
    <mergeCell ref="J105:K105"/>
    <mergeCell ref="J89:K89"/>
    <mergeCell ref="J90:K90"/>
    <mergeCell ref="J91:K91"/>
    <mergeCell ref="J93:K93"/>
    <mergeCell ref="J95:K95"/>
    <mergeCell ref="J84:K84"/>
    <mergeCell ref="J85:K85"/>
    <mergeCell ref="J86:K86"/>
  </mergeCells>
  <pageMargins left="0.25" right="0.25" top="0.75" bottom="0.75" header="0.3" footer="0.3"/>
  <pageSetup scale="86" fitToHeight="2" orientation="portrait" r:id="rId1"/>
  <headerFooter>
    <oddFooter>&amp;LForm 6B
Development Budget Details&amp;CCFA Forms</oddFooter>
  </headerFooter>
  <rowBreaks count="1" manualBreakCount="1">
    <brk id="58" min="1" max="11"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9:M130"/>
  <sheetViews>
    <sheetView showGridLines="0" topLeftCell="A91" zoomScaleNormal="100" workbookViewId="0">
      <selection activeCell="H114" sqref="H114"/>
    </sheetView>
  </sheetViews>
  <sheetFormatPr defaultColWidth="9.140625" defaultRowHeight="15" x14ac:dyDescent="0.25"/>
  <cols>
    <col min="1" max="2" width="1.7109375" style="315" customWidth="1"/>
    <col min="3" max="3" width="2.85546875" style="315" customWidth="1"/>
    <col min="4" max="4" width="5.7109375" style="315" customWidth="1"/>
    <col min="5" max="5" width="8.5703125" style="315" customWidth="1"/>
    <col min="6" max="6" width="12.85546875" style="315" customWidth="1"/>
    <col min="7" max="7" width="13.5703125" style="315" customWidth="1"/>
    <col min="8" max="8" width="32" style="315" customWidth="1"/>
    <col min="9" max="9" width="0.7109375" style="315" customWidth="1"/>
    <col min="10" max="10" width="20" style="315" customWidth="1"/>
    <col min="11" max="11" width="12.85546875" style="315" customWidth="1"/>
    <col min="12" max="12" width="19.140625" style="315" customWidth="1"/>
    <col min="13" max="13" width="1.7109375" style="315" customWidth="1"/>
    <col min="14" max="16384" width="9.140625" style="315"/>
  </cols>
  <sheetData>
    <row r="9" spans="2:13" ht="15.75" thickBot="1" x14ac:dyDescent="0.3"/>
    <row r="10" spans="2:13" x14ac:dyDescent="0.25">
      <c r="B10" s="338"/>
      <c r="C10" s="339"/>
      <c r="D10" s="339"/>
      <c r="E10" s="339"/>
      <c r="F10" s="339"/>
      <c r="G10" s="339"/>
      <c r="H10" s="339"/>
      <c r="I10" s="339"/>
      <c r="J10" s="339"/>
      <c r="K10" s="339"/>
      <c r="L10" s="339"/>
      <c r="M10" s="340"/>
    </row>
    <row r="11" spans="2:13" ht="18.75" x14ac:dyDescent="0.3">
      <c r="B11" s="114"/>
      <c r="C11" s="1866" t="s">
        <v>231</v>
      </c>
      <c r="D11" s="1866"/>
      <c r="E11" s="1866"/>
      <c r="F11" s="1866"/>
      <c r="G11" s="1866"/>
      <c r="H11" s="1866"/>
      <c r="I11" s="1866"/>
      <c r="J11" s="1866"/>
      <c r="K11" s="1866"/>
      <c r="L11" s="1866"/>
      <c r="M11" s="116"/>
    </row>
    <row r="12" spans="2:13" x14ac:dyDescent="0.25">
      <c r="B12" s="114"/>
      <c r="C12" s="115"/>
      <c r="D12" s="115"/>
      <c r="E12" s="115"/>
      <c r="F12" s="115"/>
      <c r="G12" s="115"/>
      <c r="H12" s="115"/>
      <c r="I12" s="115"/>
      <c r="J12" s="115"/>
      <c r="K12" s="115"/>
      <c r="L12" s="115"/>
      <c r="M12" s="116"/>
    </row>
    <row r="13" spans="2:13" ht="15.75" thickBot="1" x14ac:dyDescent="0.3">
      <c r="B13" s="114"/>
      <c r="C13" s="1865" t="str">
        <f>IF('1'!G5="",Messages!B3,(CONCATENATE("Project Name: ",'1'!G5)))</f>
        <v>Enter Project Name on Form 1</v>
      </c>
      <c r="D13" s="1865"/>
      <c r="E13" s="1865"/>
      <c r="F13" s="1865"/>
      <c r="G13" s="1865"/>
      <c r="H13" s="1865"/>
      <c r="I13" s="1922"/>
      <c r="J13" s="1865"/>
      <c r="K13" s="1865"/>
      <c r="L13" s="1865"/>
      <c r="M13" s="116"/>
    </row>
    <row r="14" spans="2:13" ht="15.75" thickBot="1" x14ac:dyDescent="0.3">
      <c r="B14" s="114"/>
      <c r="C14" s="115"/>
      <c r="D14" s="51"/>
      <c r="E14" s="51"/>
      <c r="F14" s="51"/>
      <c r="G14" s="51"/>
      <c r="H14" s="51"/>
      <c r="I14" s="51"/>
      <c r="J14" s="51"/>
      <c r="K14" s="51"/>
      <c r="L14" s="115"/>
      <c r="M14" s="116"/>
    </row>
    <row r="15" spans="2:13" x14ac:dyDescent="0.25">
      <c r="B15" s="114"/>
      <c r="C15" s="35"/>
      <c r="D15" s="35"/>
      <c r="E15" s="35"/>
      <c r="F15" s="35"/>
      <c r="G15" s="35"/>
      <c r="H15" s="35"/>
      <c r="I15" s="35"/>
      <c r="J15" s="1909" t="s">
        <v>148</v>
      </c>
      <c r="K15" s="1910"/>
      <c r="L15" s="1911"/>
      <c r="M15" s="116"/>
    </row>
    <row r="16" spans="2:13" x14ac:dyDescent="0.25">
      <c r="B16" s="114"/>
      <c r="C16" s="35"/>
      <c r="D16" s="35"/>
      <c r="E16" s="35"/>
      <c r="F16" s="35"/>
      <c r="G16" s="35"/>
      <c r="H16" s="35"/>
      <c r="I16" s="35"/>
      <c r="J16" s="1917" t="s">
        <v>232</v>
      </c>
      <c r="K16" s="1912" t="s">
        <v>233</v>
      </c>
      <c r="L16" s="1913"/>
      <c r="M16" s="116"/>
    </row>
    <row r="17" spans="2:13" x14ac:dyDescent="0.25">
      <c r="B17" s="114"/>
      <c r="C17" s="56"/>
      <c r="D17" s="35"/>
      <c r="E17" s="35"/>
      <c r="F17" s="57"/>
      <c r="G17" s="57"/>
      <c r="H17" s="57"/>
      <c r="I17" s="57"/>
      <c r="J17" s="1917"/>
      <c r="K17" s="1914" t="s">
        <v>22</v>
      </c>
      <c r="L17" s="1919" t="s">
        <v>477</v>
      </c>
      <c r="M17" s="116"/>
    </row>
    <row r="18" spans="2:13" x14ac:dyDescent="0.25">
      <c r="B18" s="114"/>
      <c r="C18" s="35"/>
      <c r="D18" s="58"/>
      <c r="E18" s="58"/>
      <c r="F18" s="57"/>
      <c r="G18" s="57"/>
      <c r="H18" s="57"/>
      <c r="I18" s="57"/>
      <c r="J18" s="1917"/>
      <c r="K18" s="1915"/>
      <c r="L18" s="1920"/>
      <c r="M18" s="116"/>
    </row>
    <row r="19" spans="2:13" ht="15.75" thickBot="1" x14ac:dyDescent="0.3">
      <c r="B19" s="114"/>
      <c r="C19" s="35"/>
      <c r="D19" s="58"/>
      <c r="E19" s="58"/>
      <c r="F19" s="57"/>
      <c r="G19" s="57"/>
      <c r="H19" s="57"/>
      <c r="I19" s="57"/>
      <c r="J19" s="1918"/>
      <c r="K19" s="1916"/>
      <c r="L19" s="1921"/>
      <c r="M19" s="116"/>
    </row>
    <row r="20" spans="2:13" ht="15.75" thickBot="1" x14ac:dyDescent="0.3">
      <c r="B20" s="114"/>
      <c r="C20" s="48" t="s">
        <v>150</v>
      </c>
      <c r="D20" s="49"/>
      <c r="E20" s="49"/>
      <c r="F20" s="50"/>
      <c r="G20" s="50"/>
      <c r="H20" s="50"/>
      <c r="I20" s="1753"/>
      <c r="J20" s="67"/>
      <c r="K20" s="52"/>
      <c r="L20" s="115"/>
      <c r="M20" s="116"/>
    </row>
    <row r="21" spans="2:13" x14ac:dyDescent="0.25">
      <c r="B21" s="114"/>
      <c r="C21" s="115"/>
      <c r="D21" s="73" t="s">
        <v>151</v>
      </c>
      <c r="E21" s="34"/>
      <c r="F21" s="35"/>
      <c r="G21" s="35"/>
      <c r="H21" s="35"/>
      <c r="I21" s="35"/>
      <c r="J21" s="683">
        <f>'6A'!K27</f>
        <v>0</v>
      </c>
      <c r="K21" s="83"/>
      <c r="L21" s="84"/>
      <c r="M21" s="116"/>
    </row>
    <row r="22" spans="2:13" x14ac:dyDescent="0.25">
      <c r="B22" s="114"/>
      <c r="C22" s="115"/>
      <c r="D22" s="73" t="s">
        <v>152</v>
      </c>
      <c r="E22" s="34"/>
      <c r="F22" s="35"/>
      <c r="G22" s="35"/>
      <c r="H22" s="35"/>
      <c r="I22" s="35"/>
      <c r="J22" s="681">
        <f>'6A'!K28</f>
        <v>0</v>
      </c>
      <c r="K22" s="665"/>
      <c r="L22" s="85"/>
      <c r="M22" s="116"/>
    </row>
    <row r="23" spans="2:13" x14ac:dyDescent="0.25">
      <c r="B23" s="114"/>
      <c r="C23" s="115"/>
      <c r="D23" s="72" t="s">
        <v>153</v>
      </c>
      <c r="E23" s="34"/>
      <c r="F23" s="36"/>
      <c r="G23" s="36"/>
      <c r="H23" s="36"/>
      <c r="I23" s="36"/>
      <c r="J23" s="666">
        <f>'6A'!K29</f>
        <v>0</v>
      </c>
      <c r="K23" s="667"/>
      <c r="L23" s="85"/>
      <c r="M23" s="116"/>
    </row>
    <row r="24" spans="2:13" x14ac:dyDescent="0.25">
      <c r="B24" s="114"/>
      <c r="C24" s="115"/>
      <c r="D24" s="72" t="s">
        <v>154</v>
      </c>
      <c r="E24" s="34"/>
      <c r="F24" s="36"/>
      <c r="G24" s="36"/>
      <c r="H24" s="36"/>
      <c r="I24" s="36"/>
      <c r="J24" s="666">
        <f>'6A'!K30</f>
        <v>0</v>
      </c>
      <c r="K24" s="667"/>
      <c r="L24" s="85"/>
      <c r="M24" s="116"/>
    </row>
    <row r="25" spans="2:13" x14ac:dyDescent="0.25">
      <c r="B25" s="114"/>
      <c r="C25" s="115"/>
      <c r="D25" s="66" t="s">
        <v>155</v>
      </c>
      <c r="E25" s="34"/>
      <c r="F25" s="36"/>
      <c r="G25" s="36"/>
      <c r="H25" s="36"/>
      <c r="I25" s="36"/>
      <c r="J25" s="666">
        <f>'6A'!K31</f>
        <v>0</v>
      </c>
      <c r="K25" s="667"/>
      <c r="L25" s="85"/>
      <c r="M25" s="116"/>
    </row>
    <row r="26" spans="2:13" x14ac:dyDescent="0.25">
      <c r="B26" s="114"/>
      <c r="C26" s="115"/>
      <c r="D26" s="39" t="s">
        <v>402</v>
      </c>
      <c r="E26" s="1926">
        <f>(IF(AND(J26&lt;&gt;0,'6A'!E32=""),Messages!B38,'6A'!E32))</f>
        <v>0</v>
      </c>
      <c r="F26" s="1927"/>
      <c r="G26" s="1927"/>
      <c r="H26" s="1928"/>
      <c r="I26" s="1754"/>
      <c r="J26" s="668">
        <f>'6A'!K32</f>
        <v>0</v>
      </c>
      <c r="K26" s="669"/>
      <c r="L26" s="96"/>
      <c r="M26" s="116"/>
    </row>
    <row r="27" spans="2:13" ht="15.75" thickBot="1" x14ac:dyDescent="0.3">
      <c r="B27" s="114"/>
      <c r="C27" s="35"/>
      <c r="D27" s="34"/>
      <c r="E27" s="34"/>
      <c r="F27" s="115"/>
      <c r="G27" s="38" t="s">
        <v>156</v>
      </c>
      <c r="H27" s="71"/>
      <c r="I27" s="71"/>
      <c r="J27" s="95">
        <f>SUM(J21:J26)</f>
        <v>0</v>
      </c>
      <c r="K27" s="75">
        <f>SUM(K22:K26)</f>
        <v>0</v>
      </c>
      <c r="L27" s="77">
        <v>0</v>
      </c>
      <c r="M27" s="116"/>
    </row>
    <row r="28" spans="2:13" ht="3.75" customHeight="1" x14ac:dyDescent="0.25">
      <c r="B28" s="114"/>
      <c r="C28" s="37"/>
      <c r="D28" s="38"/>
      <c r="E28" s="38"/>
      <c r="F28" s="34"/>
      <c r="G28" s="34"/>
      <c r="H28" s="34"/>
      <c r="I28" s="34"/>
      <c r="J28" s="59"/>
      <c r="K28" s="59"/>
      <c r="L28" s="59"/>
      <c r="M28" s="116"/>
    </row>
    <row r="29" spans="2:13" ht="15.75" thickBot="1" x14ac:dyDescent="0.3">
      <c r="B29" s="114"/>
      <c r="C29" s="62" t="s">
        <v>157</v>
      </c>
      <c r="D29" s="63"/>
      <c r="E29" s="63"/>
      <c r="F29" s="64"/>
      <c r="G29" s="64"/>
      <c r="H29" s="64"/>
      <c r="I29" s="1755"/>
      <c r="J29" s="60"/>
      <c r="K29" s="59"/>
      <c r="L29" s="59"/>
      <c r="M29" s="116"/>
    </row>
    <row r="30" spans="2:13" x14ac:dyDescent="0.25">
      <c r="B30" s="114"/>
      <c r="C30" s="115"/>
      <c r="D30" s="72" t="s">
        <v>158</v>
      </c>
      <c r="E30" s="34"/>
      <c r="F30" s="36"/>
      <c r="G30" s="36"/>
      <c r="H30" s="36"/>
      <c r="I30" s="36"/>
      <c r="J30" s="670">
        <f>'6A'!K36</f>
        <v>0</v>
      </c>
      <c r="K30" s="671"/>
      <c r="L30" s="672"/>
      <c r="M30" s="116"/>
    </row>
    <row r="31" spans="2:13" x14ac:dyDescent="0.25">
      <c r="B31" s="114"/>
      <c r="C31" s="115"/>
      <c r="D31" s="72" t="s">
        <v>159</v>
      </c>
      <c r="E31" s="34"/>
      <c r="F31" s="39"/>
      <c r="G31" s="39"/>
      <c r="H31" s="39"/>
      <c r="I31" s="39"/>
      <c r="J31" s="666">
        <f>'6A'!K37</f>
        <v>0</v>
      </c>
      <c r="K31" s="667"/>
      <c r="L31" s="673"/>
      <c r="M31" s="116"/>
    </row>
    <row r="32" spans="2:13" x14ac:dyDescent="0.25">
      <c r="B32" s="114"/>
      <c r="C32" s="115"/>
      <c r="D32" s="72" t="s">
        <v>160</v>
      </c>
      <c r="E32" s="34"/>
      <c r="F32" s="39"/>
      <c r="G32" s="39"/>
      <c r="H32" s="39"/>
      <c r="I32" s="39"/>
      <c r="J32" s="666">
        <f>'6A'!K38</f>
        <v>0</v>
      </c>
      <c r="K32" s="667"/>
      <c r="L32" s="673"/>
      <c r="M32" s="116"/>
    </row>
    <row r="33" spans="2:13" x14ac:dyDescent="0.25">
      <c r="B33" s="114"/>
      <c r="C33" s="115"/>
      <c r="D33" s="72" t="s">
        <v>161</v>
      </c>
      <c r="E33" s="34"/>
      <c r="F33" s="39"/>
      <c r="G33" s="39"/>
      <c r="H33" s="39"/>
      <c r="I33" s="39"/>
      <c r="J33" s="666">
        <f>'6A'!K39</f>
        <v>0</v>
      </c>
      <c r="K33" s="667"/>
      <c r="L33" s="673"/>
      <c r="M33" s="116"/>
    </row>
    <row r="34" spans="2:13" x14ac:dyDescent="0.25">
      <c r="B34" s="114"/>
      <c r="C34" s="115"/>
      <c r="D34" s="72" t="s">
        <v>162</v>
      </c>
      <c r="E34" s="34"/>
      <c r="F34" s="39"/>
      <c r="G34" s="39"/>
      <c r="H34" s="39"/>
      <c r="I34" s="39"/>
      <c r="J34" s="666">
        <f>'6A'!K40</f>
        <v>0</v>
      </c>
      <c r="K34" s="667"/>
      <c r="L34" s="673"/>
      <c r="M34" s="116"/>
    </row>
    <row r="35" spans="2:13" x14ac:dyDescent="0.25">
      <c r="B35" s="114"/>
      <c r="C35" s="115"/>
      <c r="D35" s="72" t="s">
        <v>163</v>
      </c>
      <c r="E35" s="34"/>
      <c r="F35" s="39"/>
      <c r="G35" s="39"/>
      <c r="H35" s="39"/>
      <c r="I35" s="39"/>
      <c r="J35" s="666">
        <f>'6A'!K41</f>
        <v>0</v>
      </c>
      <c r="K35" s="667"/>
      <c r="L35" s="673"/>
      <c r="M35" s="116"/>
    </row>
    <row r="36" spans="2:13" x14ac:dyDescent="0.25">
      <c r="B36" s="114"/>
      <c r="C36" s="115"/>
      <c r="D36" s="72" t="s">
        <v>164</v>
      </c>
      <c r="E36" s="34"/>
      <c r="F36" s="39"/>
      <c r="G36" s="39"/>
      <c r="H36" s="39"/>
      <c r="I36" s="39"/>
      <c r="J36" s="666">
        <f>'6A'!K42</f>
        <v>0</v>
      </c>
      <c r="K36" s="667"/>
      <c r="L36" s="673"/>
      <c r="M36" s="116"/>
    </row>
    <row r="37" spans="2:13" x14ac:dyDescent="0.25">
      <c r="B37" s="114"/>
      <c r="C37" s="115"/>
      <c r="D37" s="72" t="s">
        <v>165</v>
      </c>
      <c r="E37" s="34"/>
      <c r="F37" s="39"/>
      <c r="G37" s="39"/>
      <c r="H37" s="39"/>
      <c r="I37" s="39"/>
      <c r="J37" s="681">
        <f>'6A'!K43</f>
        <v>0</v>
      </c>
      <c r="K37" s="667"/>
      <c r="L37" s="673"/>
      <c r="M37" s="116"/>
    </row>
    <row r="38" spans="2:13" x14ac:dyDescent="0.25">
      <c r="B38" s="114"/>
      <c r="C38" s="115"/>
      <c r="D38" s="72" t="s">
        <v>166</v>
      </c>
      <c r="E38" s="34"/>
      <c r="F38" s="39"/>
      <c r="G38" s="39"/>
      <c r="H38" s="39"/>
      <c r="I38" s="39"/>
      <c r="J38" s="681">
        <f>'6A'!K44</f>
        <v>0</v>
      </c>
      <c r="K38" s="674"/>
      <c r="L38" s="675"/>
      <c r="M38" s="116"/>
    </row>
    <row r="39" spans="2:13" x14ac:dyDescent="0.25">
      <c r="B39" s="114"/>
      <c r="C39" s="115"/>
      <c r="D39" s="72" t="s">
        <v>167</v>
      </c>
      <c r="E39" s="34"/>
      <c r="F39" s="40"/>
      <c r="G39" s="40"/>
      <c r="H39" s="40"/>
      <c r="I39" s="40"/>
      <c r="J39" s="681">
        <f>'6A'!K45</f>
        <v>0</v>
      </c>
      <c r="K39" s="110"/>
      <c r="L39" s="86"/>
      <c r="M39" s="116"/>
    </row>
    <row r="40" spans="2:13" x14ac:dyDescent="0.25">
      <c r="B40" s="114"/>
      <c r="C40" s="115"/>
      <c r="D40" s="72" t="s">
        <v>235</v>
      </c>
      <c r="E40" s="34"/>
      <c r="F40" s="40"/>
      <c r="G40" s="40"/>
      <c r="H40" s="40"/>
      <c r="I40" s="40"/>
      <c r="J40" s="681">
        <f>'6A'!K46</f>
        <v>0</v>
      </c>
      <c r="K40" s="665"/>
      <c r="L40" s="676"/>
      <c r="M40" s="116"/>
    </row>
    <row r="41" spans="2:13" x14ac:dyDescent="0.25">
      <c r="B41" s="114"/>
      <c r="C41" s="115"/>
      <c r="D41" s="72" t="s">
        <v>236</v>
      </c>
      <c r="E41" s="34"/>
      <c r="F41" s="40"/>
      <c r="G41" s="40"/>
      <c r="H41" s="40"/>
      <c r="I41" s="40"/>
      <c r="J41" s="681">
        <f>'6A'!K47</f>
        <v>0</v>
      </c>
      <c r="K41" s="667"/>
      <c r="L41" s="673"/>
      <c r="M41" s="116"/>
    </row>
    <row r="42" spans="2:13" x14ac:dyDescent="0.25">
      <c r="B42" s="114"/>
      <c r="C42" s="115"/>
      <c r="D42" s="72" t="s">
        <v>170</v>
      </c>
      <c r="E42" s="40"/>
      <c r="F42" s="41"/>
      <c r="G42" s="41"/>
      <c r="H42" s="41"/>
      <c r="I42" s="41"/>
      <c r="J42" s="681">
        <f>'6A'!K48</f>
        <v>0</v>
      </c>
      <c r="K42" s="667"/>
      <c r="L42" s="673"/>
      <c r="M42" s="116"/>
    </row>
    <row r="43" spans="2:13" x14ac:dyDescent="0.25">
      <c r="B43" s="114"/>
      <c r="C43" s="115"/>
      <c r="D43" s="72" t="s">
        <v>171</v>
      </c>
      <c r="E43" s="34"/>
      <c r="F43" s="39"/>
      <c r="G43" s="39"/>
      <c r="H43" s="39"/>
      <c r="I43" s="39"/>
      <c r="J43" s="666">
        <f>'6A'!K49</f>
        <v>0</v>
      </c>
      <c r="K43" s="667"/>
      <c r="L43" s="673"/>
      <c r="M43" s="116"/>
    </row>
    <row r="44" spans="2:13" x14ac:dyDescent="0.25">
      <c r="B44" s="114"/>
      <c r="C44" s="115"/>
      <c r="D44" s="72" t="s">
        <v>172</v>
      </c>
      <c r="E44" s="34"/>
      <c r="F44" s="40"/>
      <c r="G44" s="40"/>
      <c r="H44" s="40"/>
      <c r="I44" s="40"/>
      <c r="J44" s="666">
        <f>'6A'!K50</f>
        <v>0</v>
      </c>
      <c r="K44" s="667"/>
      <c r="L44" s="673"/>
      <c r="M44" s="116"/>
    </row>
    <row r="45" spans="2:13" x14ac:dyDescent="0.25">
      <c r="B45" s="114"/>
      <c r="C45" s="115"/>
      <c r="D45" s="39" t="s">
        <v>402</v>
      </c>
      <c r="E45" s="1923">
        <f>(IF(AND(J45&lt;&gt;0,'6A'!E51=""),Messages!B38,'6A'!E51))</f>
        <v>0</v>
      </c>
      <c r="F45" s="1924"/>
      <c r="G45" s="1924"/>
      <c r="H45" s="1925"/>
      <c r="I45" s="1754"/>
      <c r="J45" s="668">
        <f>'6A'!K51</f>
        <v>0</v>
      </c>
      <c r="K45" s="677"/>
      <c r="L45" s="678"/>
      <c r="M45" s="116"/>
    </row>
    <row r="46" spans="2:13" ht="15.75" thickBot="1" x14ac:dyDescent="0.3">
      <c r="B46" s="114"/>
      <c r="C46" s="35"/>
      <c r="D46" s="34"/>
      <c r="E46" s="34"/>
      <c r="F46" s="115"/>
      <c r="G46" s="38" t="s">
        <v>156</v>
      </c>
      <c r="H46" s="71"/>
      <c r="I46" s="71"/>
      <c r="J46" s="95">
        <f>SUM(J30:J45)</f>
        <v>0</v>
      </c>
      <c r="K46" s="75">
        <f>(SUM(K30:K38))+(SUM(K40:K45))</f>
        <v>0</v>
      </c>
      <c r="L46" s="79">
        <f>(SUM(L30:L38))+(SUM(L40:L45))</f>
        <v>0</v>
      </c>
      <c r="M46" s="116"/>
    </row>
    <row r="47" spans="2:13" ht="3.75" customHeight="1" x14ac:dyDescent="0.25">
      <c r="B47" s="114"/>
      <c r="C47" s="37"/>
      <c r="D47" s="38"/>
      <c r="E47" s="38"/>
      <c r="F47" s="34"/>
      <c r="G47" s="34"/>
      <c r="H47" s="34"/>
      <c r="I47" s="34"/>
      <c r="J47" s="59"/>
      <c r="K47" s="59"/>
      <c r="L47" s="59"/>
      <c r="M47" s="116"/>
    </row>
    <row r="48" spans="2:13" ht="15.75" thickBot="1" x14ac:dyDescent="0.3">
      <c r="B48" s="114"/>
      <c r="C48" s="65" t="s">
        <v>173</v>
      </c>
      <c r="D48" s="65"/>
      <c r="E48" s="65"/>
      <c r="F48" s="65"/>
      <c r="G48" s="65"/>
      <c r="H48" s="65"/>
      <c r="I48" s="1756"/>
      <c r="J48" s="59"/>
      <c r="K48" s="61"/>
      <c r="L48" s="61"/>
      <c r="M48" s="116"/>
    </row>
    <row r="49" spans="2:13" x14ac:dyDescent="0.25">
      <c r="B49" s="114"/>
      <c r="C49" s="115"/>
      <c r="D49" s="72" t="s">
        <v>174</v>
      </c>
      <c r="E49" s="34"/>
      <c r="F49" s="36"/>
      <c r="G49" s="36"/>
      <c r="H49" s="36"/>
      <c r="I49" s="36"/>
      <c r="J49" s="683">
        <f>'6A'!K55</f>
        <v>0</v>
      </c>
      <c r="K49" s="87"/>
      <c r="L49" s="88"/>
      <c r="M49" s="116"/>
    </row>
    <row r="50" spans="2:13" x14ac:dyDescent="0.25">
      <c r="B50" s="114"/>
      <c r="C50" s="115"/>
      <c r="D50" s="72" t="s">
        <v>175</v>
      </c>
      <c r="E50" s="34"/>
      <c r="F50" s="36"/>
      <c r="G50" s="36"/>
      <c r="H50" s="36"/>
      <c r="I50" s="36"/>
      <c r="J50" s="681">
        <f>'6A'!K56</f>
        <v>0</v>
      </c>
      <c r="K50" s="665"/>
      <c r="L50" s="676"/>
      <c r="M50" s="116"/>
    </row>
    <row r="51" spans="2:13" x14ac:dyDescent="0.25">
      <c r="B51" s="114"/>
      <c r="C51" s="115"/>
      <c r="D51" s="72" t="s">
        <v>176</v>
      </c>
      <c r="E51" s="34"/>
      <c r="F51" s="36"/>
      <c r="G51" s="36"/>
      <c r="H51" s="36"/>
      <c r="I51" s="36"/>
      <c r="J51" s="666">
        <f>'6A'!K57</f>
        <v>0</v>
      </c>
      <c r="K51" s="667"/>
      <c r="L51" s="673"/>
      <c r="M51" s="116"/>
    </row>
    <row r="52" spans="2:13" x14ac:dyDescent="0.25">
      <c r="B52" s="114"/>
      <c r="C52" s="115"/>
      <c r="D52" s="72" t="s">
        <v>177</v>
      </c>
      <c r="E52" s="34"/>
      <c r="F52" s="36"/>
      <c r="G52" s="36"/>
      <c r="H52" s="36"/>
      <c r="I52" s="36"/>
      <c r="J52" s="666">
        <f>'6A'!K58</f>
        <v>0</v>
      </c>
      <c r="K52" s="667"/>
      <c r="L52" s="673"/>
      <c r="M52" s="116"/>
    </row>
    <row r="53" spans="2:13" x14ac:dyDescent="0.25">
      <c r="B53" s="114"/>
      <c r="C53" s="115"/>
      <c r="D53" s="66" t="s">
        <v>178</v>
      </c>
      <c r="E53" s="42"/>
      <c r="F53" s="36"/>
      <c r="G53" s="36"/>
      <c r="H53" s="36"/>
      <c r="I53" s="36"/>
      <c r="J53" s="666">
        <f>'6A'!K59</f>
        <v>0</v>
      </c>
      <c r="K53" s="667"/>
      <c r="L53" s="673"/>
      <c r="M53" s="116"/>
    </row>
    <row r="54" spans="2:13" x14ac:dyDescent="0.25">
      <c r="B54" s="114"/>
      <c r="C54" s="115"/>
      <c r="D54" s="72" t="s">
        <v>179</v>
      </c>
      <c r="E54" s="43"/>
      <c r="F54" s="36"/>
      <c r="G54" s="36"/>
      <c r="H54" s="36"/>
      <c r="I54" s="36"/>
      <c r="J54" s="666">
        <f>'6A'!K60</f>
        <v>0</v>
      </c>
      <c r="K54" s="667"/>
      <c r="L54" s="673"/>
      <c r="M54" s="116"/>
    </row>
    <row r="55" spans="2:13" x14ac:dyDescent="0.25">
      <c r="B55" s="114"/>
      <c r="C55" s="115"/>
      <c r="D55" s="72" t="s">
        <v>180</v>
      </c>
      <c r="E55" s="44"/>
      <c r="F55" s="36"/>
      <c r="G55" s="36"/>
      <c r="H55" s="36"/>
      <c r="I55" s="36"/>
      <c r="J55" s="666">
        <f>'6A'!K61</f>
        <v>0</v>
      </c>
      <c r="K55" s="667"/>
      <c r="L55" s="673"/>
      <c r="M55" s="116"/>
    </row>
    <row r="56" spans="2:13" x14ac:dyDescent="0.25">
      <c r="B56" s="114"/>
      <c r="C56" s="115"/>
      <c r="D56" s="72" t="s">
        <v>181</v>
      </c>
      <c r="E56" s="34"/>
      <c r="F56" s="39"/>
      <c r="G56" s="39"/>
      <c r="H56" s="39"/>
      <c r="I56" s="39"/>
      <c r="J56" s="666">
        <f>'6A'!K62</f>
        <v>0</v>
      </c>
      <c r="K56" s="667"/>
      <c r="L56" s="673"/>
      <c r="M56" s="116"/>
    </row>
    <row r="57" spans="2:13" x14ac:dyDescent="0.25">
      <c r="B57" s="114"/>
      <c r="C57" s="115"/>
      <c r="D57" s="66" t="s">
        <v>182</v>
      </c>
      <c r="E57" s="34"/>
      <c r="F57" s="36"/>
      <c r="G57" s="36"/>
      <c r="H57" s="36"/>
      <c r="I57" s="36"/>
      <c r="J57" s="666">
        <f>'6A'!K63</f>
        <v>0</v>
      </c>
      <c r="K57" s="667"/>
      <c r="L57" s="673"/>
      <c r="M57" s="116"/>
    </row>
    <row r="58" spans="2:13" x14ac:dyDescent="0.25">
      <c r="B58" s="114"/>
      <c r="C58" s="115"/>
      <c r="D58" s="66" t="s">
        <v>237</v>
      </c>
      <c r="E58" s="34"/>
      <c r="F58" s="36"/>
      <c r="G58" s="36"/>
      <c r="H58" s="36"/>
      <c r="I58" s="36"/>
      <c r="J58" s="666">
        <f>'6A'!K64</f>
        <v>0</v>
      </c>
      <c r="K58" s="667"/>
      <c r="L58" s="673"/>
      <c r="M58" s="116"/>
    </row>
    <row r="59" spans="2:13" x14ac:dyDescent="0.25">
      <c r="B59" s="114"/>
      <c r="C59" s="115"/>
      <c r="D59" s="66" t="s">
        <v>184</v>
      </c>
      <c r="E59" s="39"/>
      <c r="F59" s="115"/>
      <c r="G59" s="379"/>
      <c r="H59" s="379"/>
      <c r="I59" s="379"/>
      <c r="J59" s="666">
        <f>'6A'!K65</f>
        <v>0</v>
      </c>
      <c r="K59" s="667"/>
      <c r="L59" s="679"/>
      <c r="M59" s="116"/>
    </row>
    <row r="60" spans="2:13" x14ac:dyDescent="0.25">
      <c r="B60" s="114"/>
      <c r="C60" s="115"/>
      <c r="D60" s="66" t="s">
        <v>185</v>
      </c>
      <c r="E60" s="39"/>
      <c r="F60" s="115"/>
      <c r="G60" s="379"/>
      <c r="H60" s="379"/>
      <c r="I60" s="379"/>
      <c r="J60" s="666">
        <f>'6A'!K66</f>
        <v>0</v>
      </c>
      <c r="K60" s="667"/>
      <c r="L60" s="679"/>
      <c r="M60" s="116"/>
    </row>
    <row r="61" spans="2:13" x14ac:dyDescent="0.25">
      <c r="B61" s="114"/>
      <c r="C61" s="115"/>
      <c r="D61" s="39" t="s">
        <v>402</v>
      </c>
      <c r="E61" s="1923">
        <f>(IF(AND(J61&lt;&gt;0,'6A'!E67=""),Messages!B38,'6A'!E67))</f>
        <v>0</v>
      </c>
      <c r="F61" s="1924"/>
      <c r="G61" s="1924"/>
      <c r="H61" s="1925"/>
      <c r="I61" s="1754"/>
      <c r="J61" s="668">
        <f>'6A'!K67</f>
        <v>0</v>
      </c>
      <c r="K61" s="677"/>
      <c r="L61" s="678"/>
      <c r="M61" s="116"/>
    </row>
    <row r="62" spans="2:13" ht="15.75" thickBot="1" x14ac:dyDescent="0.3">
      <c r="B62" s="114"/>
      <c r="C62" s="35"/>
      <c r="D62" s="34"/>
      <c r="E62" s="34"/>
      <c r="F62" s="115"/>
      <c r="G62" s="38" t="s">
        <v>156</v>
      </c>
      <c r="H62" s="71"/>
      <c r="I62" s="71"/>
      <c r="J62" s="95">
        <f>SUM(J49:J61)</f>
        <v>0</v>
      </c>
      <c r="K62" s="75">
        <f>SUM(K50:K61)</f>
        <v>0</v>
      </c>
      <c r="L62" s="79">
        <f>SUM(L50:L61)</f>
        <v>0</v>
      </c>
      <c r="M62" s="116"/>
    </row>
    <row r="63" spans="2:13" ht="9" customHeight="1" thickBot="1" x14ac:dyDescent="0.3">
      <c r="B63" s="345"/>
      <c r="C63" s="105"/>
      <c r="D63" s="105"/>
      <c r="E63" s="105"/>
      <c r="F63" s="106"/>
      <c r="G63" s="106"/>
      <c r="H63" s="106"/>
      <c r="I63" s="106"/>
      <c r="J63" s="107"/>
      <c r="K63" s="108"/>
      <c r="L63" s="108"/>
      <c r="M63" s="347"/>
    </row>
    <row r="64" spans="2:13" ht="15.75" thickBot="1" x14ac:dyDescent="0.3">
      <c r="B64" s="114"/>
      <c r="C64" s="101" t="s">
        <v>186</v>
      </c>
      <c r="D64" s="102"/>
      <c r="E64" s="102"/>
      <c r="F64" s="103"/>
      <c r="G64" s="103"/>
      <c r="H64" s="103"/>
      <c r="I64" s="1757"/>
      <c r="J64" s="104"/>
      <c r="K64" s="59"/>
      <c r="L64" s="59"/>
      <c r="M64" s="116"/>
    </row>
    <row r="65" spans="2:13" x14ac:dyDescent="0.25">
      <c r="B65" s="114"/>
      <c r="C65" s="115"/>
      <c r="D65" s="1020" t="s">
        <v>187</v>
      </c>
      <c r="E65" s="38"/>
      <c r="F65" s="34"/>
      <c r="G65" s="34"/>
      <c r="H65" s="34"/>
      <c r="I65" s="34"/>
      <c r="J65" s="683">
        <f>'6A'!K71</f>
        <v>0</v>
      </c>
      <c r="K65" s="89"/>
      <c r="L65" s="90"/>
      <c r="M65" s="116"/>
    </row>
    <row r="66" spans="2:13" x14ac:dyDescent="0.25">
      <c r="B66" s="114"/>
      <c r="C66" s="115"/>
      <c r="D66" s="1020" t="s">
        <v>188</v>
      </c>
      <c r="E66" s="38"/>
      <c r="F66" s="34"/>
      <c r="G66" s="34"/>
      <c r="H66" s="34"/>
      <c r="I66" s="34"/>
      <c r="J66" s="681">
        <f>'6A'!K72</f>
        <v>0</v>
      </c>
      <c r="K66" s="91"/>
      <c r="L66" s="92"/>
      <c r="M66" s="116"/>
    </row>
    <row r="67" spans="2:13" x14ac:dyDescent="0.25">
      <c r="B67" s="114"/>
      <c r="C67" s="115"/>
      <c r="D67" s="39" t="s">
        <v>402</v>
      </c>
      <c r="E67" s="1923">
        <f>(IF(AND(J67&lt;&gt;0,'6A'!E73=""),Messages!B38,'6A'!E73))</f>
        <v>0</v>
      </c>
      <c r="F67" s="1924"/>
      <c r="G67" s="1924"/>
      <c r="H67" s="1925"/>
      <c r="I67" s="34"/>
      <c r="J67" s="682">
        <f>'6A'!K73</f>
        <v>0</v>
      </c>
      <c r="K67" s="97"/>
      <c r="L67" s="98"/>
      <c r="M67" s="116"/>
    </row>
    <row r="68" spans="2:13" ht="15.75" thickBot="1" x14ac:dyDescent="0.3">
      <c r="B68" s="114"/>
      <c r="C68" s="115"/>
      <c r="D68" s="38"/>
      <c r="E68" s="115"/>
      <c r="F68" s="34"/>
      <c r="G68" s="38" t="s">
        <v>156</v>
      </c>
      <c r="H68" s="34"/>
      <c r="I68" s="34"/>
      <c r="J68" s="95">
        <f>SUM(J65:J67)</f>
        <v>0</v>
      </c>
      <c r="K68" s="75">
        <v>0</v>
      </c>
      <c r="L68" s="79">
        <v>0</v>
      </c>
      <c r="M68" s="116"/>
    </row>
    <row r="69" spans="2:13" ht="3.75" customHeight="1" x14ac:dyDescent="0.25">
      <c r="B69" s="114"/>
      <c r="C69" s="115"/>
      <c r="D69" s="38"/>
      <c r="E69" s="115"/>
      <c r="F69" s="34"/>
      <c r="G69" s="34"/>
      <c r="H69" s="34"/>
      <c r="I69" s="34"/>
      <c r="J69" s="59"/>
      <c r="K69" s="59"/>
      <c r="L69" s="59"/>
      <c r="M69" s="116"/>
    </row>
    <row r="70" spans="2:13" ht="15.75" thickBot="1" x14ac:dyDescent="0.3">
      <c r="B70" s="114"/>
      <c r="C70" s="62" t="s">
        <v>189</v>
      </c>
      <c r="D70" s="63"/>
      <c r="E70" s="63"/>
      <c r="F70" s="64"/>
      <c r="G70" s="64"/>
      <c r="H70" s="64"/>
      <c r="I70" s="1755"/>
      <c r="J70" s="59"/>
      <c r="K70" s="59"/>
      <c r="L70" s="59"/>
      <c r="M70" s="116"/>
    </row>
    <row r="71" spans="2:13" x14ac:dyDescent="0.25">
      <c r="B71" s="114"/>
      <c r="C71" s="115"/>
      <c r="D71" s="72" t="s">
        <v>190</v>
      </c>
      <c r="E71" s="38"/>
      <c r="F71" s="34"/>
      <c r="G71" s="34"/>
      <c r="H71" s="34"/>
      <c r="I71" s="34"/>
      <c r="J71" s="670">
        <f>'6A'!K77</f>
        <v>0</v>
      </c>
      <c r="K71" s="671"/>
      <c r="L71" s="680"/>
      <c r="M71" s="116"/>
    </row>
    <row r="72" spans="2:13" x14ac:dyDescent="0.25">
      <c r="B72" s="114"/>
      <c r="C72" s="115"/>
      <c r="D72" s="72" t="s">
        <v>191</v>
      </c>
      <c r="E72" s="38"/>
      <c r="F72" s="34"/>
      <c r="G72" s="34"/>
      <c r="H72" s="34"/>
      <c r="I72" s="34"/>
      <c r="J72" s="666">
        <f>'6A'!K78</f>
        <v>0</v>
      </c>
      <c r="K72" s="667"/>
      <c r="L72" s="673"/>
      <c r="M72" s="116"/>
    </row>
    <row r="73" spans="2:13" x14ac:dyDescent="0.25">
      <c r="B73" s="114"/>
      <c r="C73" s="115"/>
      <c r="D73" s="72" t="s">
        <v>192</v>
      </c>
      <c r="E73" s="38"/>
      <c r="F73" s="34"/>
      <c r="G73" s="34"/>
      <c r="H73" s="34"/>
      <c r="I73" s="34"/>
      <c r="J73" s="666">
        <f>'6A'!K79</f>
        <v>0</v>
      </c>
      <c r="K73" s="667"/>
      <c r="L73" s="673"/>
      <c r="M73" s="116"/>
    </row>
    <row r="74" spans="2:13" x14ac:dyDescent="0.25">
      <c r="B74" s="114"/>
      <c r="C74" s="115"/>
      <c r="D74" s="72" t="s">
        <v>193</v>
      </c>
      <c r="E74" s="38"/>
      <c r="F74" s="34"/>
      <c r="G74" s="34"/>
      <c r="H74" s="34"/>
      <c r="I74" s="34"/>
      <c r="J74" s="681">
        <f>'6A'!K80</f>
        <v>0</v>
      </c>
      <c r="K74" s="674"/>
      <c r="L74" s="675"/>
      <c r="M74" s="116"/>
    </row>
    <row r="75" spans="2:13" x14ac:dyDescent="0.25">
      <c r="B75" s="114"/>
      <c r="C75" s="115"/>
      <c r="D75" s="72" t="s">
        <v>194</v>
      </c>
      <c r="E75" s="38"/>
      <c r="F75" s="34"/>
      <c r="G75" s="34"/>
      <c r="H75" s="34"/>
      <c r="I75" s="34"/>
      <c r="J75" s="682">
        <f>'6A'!K81</f>
        <v>0</v>
      </c>
      <c r="K75" s="99"/>
      <c r="L75" s="100"/>
      <c r="M75" s="116"/>
    </row>
    <row r="76" spans="2:13" x14ac:dyDescent="0.25">
      <c r="B76" s="114"/>
      <c r="C76" s="115"/>
      <c r="D76" s="39" t="s">
        <v>402</v>
      </c>
      <c r="E76" s="1923">
        <f>(IF(AND(J76&lt;&gt;0,'6A'!E82=""),Messages!B38,'6A'!E82))</f>
        <v>0</v>
      </c>
      <c r="F76" s="1924"/>
      <c r="G76" s="1924"/>
      <c r="H76" s="1925"/>
      <c r="I76" s="34"/>
      <c r="J76" s="682">
        <f>'6A'!K82</f>
        <v>0</v>
      </c>
      <c r="K76" s="99"/>
      <c r="L76" s="100"/>
      <c r="M76" s="116"/>
    </row>
    <row r="77" spans="2:13" ht="15.75" thickBot="1" x14ac:dyDescent="0.3">
      <c r="B77" s="114"/>
      <c r="C77" s="35"/>
      <c r="D77" s="34"/>
      <c r="E77" s="34"/>
      <c r="F77" s="115"/>
      <c r="G77" s="38" t="s">
        <v>156</v>
      </c>
      <c r="H77" s="71"/>
      <c r="I77" s="71"/>
      <c r="J77" s="95">
        <f>SUM(J71:J76)</f>
        <v>0</v>
      </c>
      <c r="K77" s="75">
        <f>SUM(K71:K74)</f>
        <v>0</v>
      </c>
      <c r="L77" s="79">
        <f>SUM(L71:L74)</f>
        <v>0</v>
      </c>
      <c r="M77" s="116"/>
    </row>
    <row r="78" spans="2:13" ht="3.75" customHeight="1" x14ac:dyDescent="0.25">
      <c r="B78" s="114"/>
      <c r="C78" s="37"/>
      <c r="D78" s="38"/>
      <c r="E78" s="38"/>
      <c r="F78" s="34"/>
      <c r="G78" s="34"/>
      <c r="H78" s="34"/>
      <c r="I78" s="34"/>
      <c r="J78" s="59"/>
      <c r="K78" s="59"/>
      <c r="L78" s="59"/>
      <c r="M78" s="116"/>
    </row>
    <row r="79" spans="2:13" ht="15.75" thickBot="1" x14ac:dyDescent="0.3">
      <c r="B79" s="114"/>
      <c r="C79" s="62" t="s">
        <v>195</v>
      </c>
      <c r="D79" s="63"/>
      <c r="E79" s="63"/>
      <c r="F79" s="64"/>
      <c r="G79" s="64"/>
      <c r="H79" s="64"/>
      <c r="I79" s="1755"/>
      <c r="J79" s="59"/>
      <c r="K79" s="59"/>
      <c r="L79" s="59"/>
      <c r="M79" s="116"/>
    </row>
    <row r="80" spans="2:13" x14ac:dyDescent="0.25">
      <c r="B80" s="114"/>
      <c r="C80" s="115"/>
      <c r="D80" s="72" t="s">
        <v>196</v>
      </c>
      <c r="E80" s="38"/>
      <c r="F80" s="34"/>
      <c r="G80" s="34"/>
      <c r="H80" s="34"/>
      <c r="I80" s="34"/>
      <c r="J80" s="683">
        <f>'6A'!K86</f>
        <v>0</v>
      </c>
      <c r="K80" s="89"/>
      <c r="L80" s="90"/>
      <c r="M80" s="116"/>
    </row>
    <row r="81" spans="2:13" x14ac:dyDescent="0.25">
      <c r="B81" s="114"/>
      <c r="C81" s="115"/>
      <c r="D81" s="72" t="s">
        <v>197</v>
      </c>
      <c r="E81" s="38"/>
      <c r="F81" s="34"/>
      <c r="G81" s="34"/>
      <c r="H81" s="34"/>
      <c r="I81" s="34"/>
      <c r="J81" s="681">
        <f>'6A'!K87</f>
        <v>0</v>
      </c>
      <c r="K81" s="91"/>
      <c r="L81" s="92"/>
      <c r="M81" s="116"/>
    </row>
    <row r="82" spans="2:13" x14ac:dyDescent="0.25">
      <c r="B82" s="114"/>
      <c r="C82" s="115"/>
      <c r="D82" s="72" t="s">
        <v>198</v>
      </c>
      <c r="E82" s="38"/>
      <c r="F82" s="34"/>
      <c r="G82" s="34"/>
      <c r="H82" s="34"/>
      <c r="I82" s="34"/>
      <c r="J82" s="681">
        <f>'6A'!K88</f>
        <v>0</v>
      </c>
      <c r="K82" s="91"/>
      <c r="L82" s="92"/>
      <c r="M82" s="116"/>
    </row>
    <row r="83" spans="2:13" x14ac:dyDescent="0.25">
      <c r="B83" s="114"/>
      <c r="C83" s="115"/>
      <c r="D83" s="66" t="s">
        <v>199</v>
      </c>
      <c r="E83" s="34"/>
      <c r="F83" s="34"/>
      <c r="G83" s="34"/>
      <c r="H83" s="34"/>
      <c r="I83" s="34"/>
      <c r="J83" s="681">
        <f>'6A'!K89</f>
        <v>0</v>
      </c>
      <c r="K83" s="91"/>
      <c r="L83" s="92"/>
      <c r="M83" s="116"/>
    </row>
    <row r="84" spans="2:13" x14ac:dyDescent="0.25">
      <c r="B84" s="114"/>
      <c r="C84" s="115"/>
      <c r="D84" s="1021" t="s">
        <v>200</v>
      </c>
      <c r="E84" s="34"/>
      <c r="F84" s="34"/>
      <c r="G84" s="34"/>
      <c r="H84" s="34"/>
      <c r="I84" s="34"/>
      <c r="J84" s="681">
        <f>'6A'!K90</f>
        <v>0</v>
      </c>
      <c r="K84" s="91"/>
      <c r="L84" s="92"/>
      <c r="M84" s="116"/>
    </row>
    <row r="85" spans="2:13" x14ac:dyDescent="0.25">
      <c r="B85" s="114"/>
      <c r="C85" s="115"/>
      <c r="D85" s="1021" t="s">
        <v>201</v>
      </c>
      <c r="E85" s="34"/>
      <c r="F85" s="34"/>
      <c r="G85" s="34"/>
      <c r="H85" s="34"/>
      <c r="I85" s="34"/>
      <c r="J85" s="681">
        <f>'6A'!K91</f>
        <v>0</v>
      </c>
      <c r="K85" s="91"/>
      <c r="L85" s="92"/>
      <c r="M85" s="116"/>
    </row>
    <row r="86" spans="2:13" x14ac:dyDescent="0.25">
      <c r="B86" s="114"/>
      <c r="C86" s="115"/>
      <c r="D86" s="66" t="s">
        <v>202</v>
      </c>
      <c r="E86" s="38"/>
      <c r="F86" s="34"/>
      <c r="G86" s="34"/>
      <c r="H86" s="34"/>
      <c r="I86" s="34"/>
      <c r="J86" s="681">
        <f>'6A'!K92</f>
        <v>0</v>
      </c>
      <c r="K86" s="91"/>
      <c r="L86" s="92"/>
      <c r="M86" s="116"/>
    </row>
    <row r="87" spans="2:13" x14ac:dyDescent="0.25">
      <c r="B87" s="114"/>
      <c r="C87" s="115"/>
      <c r="D87" s="39" t="s">
        <v>402</v>
      </c>
      <c r="E87" s="1923">
        <f>(IF(AND(J87&lt;&gt;0,'6A'!E93=""),Messages!B38,'6A'!E93))</f>
        <v>0</v>
      </c>
      <c r="F87" s="1924"/>
      <c r="G87" s="1924"/>
      <c r="H87" s="1925"/>
      <c r="I87" s="1754"/>
      <c r="J87" s="682">
        <f>'6A'!K93</f>
        <v>0</v>
      </c>
      <c r="K87" s="97"/>
      <c r="L87" s="98"/>
      <c r="M87" s="116"/>
    </row>
    <row r="88" spans="2:13" ht="15.75" thickBot="1" x14ac:dyDescent="0.3">
      <c r="B88" s="114"/>
      <c r="C88" s="35"/>
      <c r="D88" s="34"/>
      <c r="E88" s="34"/>
      <c r="F88" s="115"/>
      <c r="G88" s="38" t="s">
        <v>156</v>
      </c>
      <c r="H88" s="71"/>
      <c r="I88" s="71"/>
      <c r="J88" s="95">
        <f>SUM(J80:J87)</f>
        <v>0</v>
      </c>
      <c r="K88" s="75">
        <v>0</v>
      </c>
      <c r="L88" s="79">
        <v>0</v>
      </c>
      <c r="M88" s="116"/>
    </row>
    <row r="89" spans="2:13" ht="3.75" customHeight="1" x14ac:dyDescent="0.25">
      <c r="B89" s="114"/>
      <c r="C89" s="37"/>
      <c r="D89" s="38"/>
      <c r="E89" s="38"/>
      <c r="F89" s="34"/>
      <c r="G89" s="34"/>
      <c r="H89" s="34"/>
      <c r="I89" s="34"/>
      <c r="J89" s="59"/>
      <c r="K89" s="59"/>
      <c r="L89" s="59"/>
      <c r="M89" s="116"/>
    </row>
    <row r="90" spans="2:13" ht="15.75" thickBot="1" x14ac:dyDescent="0.3">
      <c r="B90" s="114"/>
      <c r="C90" s="62" t="s">
        <v>203</v>
      </c>
      <c r="D90" s="63"/>
      <c r="E90" s="63"/>
      <c r="F90" s="64"/>
      <c r="G90" s="64"/>
      <c r="H90" s="64"/>
      <c r="I90" s="1755"/>
      <c r="J90" s="19"/>
      <c r="K90" s="19"/>
      <c r="L90" s="19"/>
      <c r="M90" s="116"/>
    </row>
    <row r="91" spans="2:13" x14ac:dyDescent="0.25">
      <c r="B91" s="114"/>
      <c r="C91" s="115"/>
      <c r="D91" s="1021" t="s">
        <v>204</v>
      </c>
      <c r="E91" s="34"/>
      <c r="F91" s="39"/>
      <c r="G91" s="39"/>
      <c r="H91" s="39"/>
      <c r="I91" s="39"/>
      <c r="J91" s="683">
        <f>'6A'!K97</f>
        <v>0</v>
      </c>
      <c r="K91" s="89"/>
      <c r="L91" s="90"/>
      <c r="M91" s="116"/>
    </row>
    <row r="92" spans="2:13" x14ac:dyDescent="0.25">
      <c r="B92" s="114"/>
      <c r="C92" s="115"/>
      <c r="D92" s="1021" t="s">
        <v>205</v>
      </c>
      <c r="E92" s="34"/>
      <c r="F92" s="40"/>
      <c r="G92" s="40"/>
      <c r="H92" s="40"/>
      <c r="I92" s="40"/>
      <c r="J92" s="681">
        <f>'6A'!K98</f>
        <v>0</v>
      </c>
      <c r="K92" s="91"/>
      <c r="L92" s="92"/>
      <c r="M92" s="116"/>
    </row>
    <row r="93" spans="2:13" x14ac:dyDescent="0.25">
      <c r="B93" s="114"/>
      <c r="C93" s="115"/>
      <c r="D93" s="125" t="s">
        <v>402</v>
      </c>
      <c r="E93" s="1923">
        <f>(IF(AND(J93&lt;&gt;0,'6A'!E99=""),Messages!B38,'6A'!E99))</f>
        <v>0</v>
      </c>
      <c r="F93" s="1924"/>
      <c r="G93" s="1924"/>
      <c r="H93" s="1925"/>
      <c r="I93" s="1754"/>
      <c r="J93" s="682">
        <f>'6A'!K99</f>
        <v>0</v>
      </c>
      <c r="K93" s="97"/>
      <c r="L93" s="98"/>
      <c r="M93" s="116"/>
    </row>
    <row r="94" spans="2:13" ht="15.75" thickBot="1" x14ac:dyDescent="0.3">
      <c r="B94" s="114"/>
      <c r="C94" s="35"/>
      <c r="D94" s="34"/>
      <c r="E94" s="34"/>
      <c r="F94" s="115"/>
      <c r="G94" s="38" t="s">
        <v>156</v>
      </c>
      <c r="H94" s="71"/>
      <c r="I94" s="71"/>
      <c r="J94" s="95">
        <f>SUM(J91:J93)</f>
        <v>0</v>
      </c>
      <c r="K94" s="75">
        <v>0</v>
      </c>
      <c r="L94" s="79">
        <v>0</v>
      </c>
      <c r="M94" s="116"/>
    </row>
    <row r="95" spans="2:13" ht="3.75" customHeight="1" x14ac:dyDescent="0.25">
      <c r="B95" s="114"/>
      <c r="C95" s="37"/>
      <c r="D95" s="38"/>
      <c r="E95" s="38"/>
      <c r="F95" s="34"/>
      <c r="G95" s="34"/>
      <c r="H95" s="34"/>
      <c r="I95" s="34"/>
      <c r="J95" s="59"/>
      <c r="K95" s="59"/>
      <c r="L95" s="59"/>
      <c r="M95" s="116"/>
    </row>
    <row r="96" spans="2:13" ht="15.75" thickBot="1" x14ac:dyDescent="0.3">
      <c r="B96" s="114"/>
      <c r="C96" s="62" t="s">
        <v>206</v>
      </c>
      <c r="D96" s="63"/>
      <c r="E96" s="63"/>
      <c r="F96" s="64"/>
      <c r="G96" s="64"/>
      <c r="H96" s="64"/>
      <c r="I96" s="1757"/>
      <c r="J96" s="68"/>
      <c r="K96" s="19"/>
      <c r="L96" s="19"/>
      <c r="M96" s="116"/>
    </row>
    <row r="97" spans="2:13" x14ac:dyDescent="0.25">
      <c r="B97" s="114"/>
      <c r="C97" s="115"/>
      <c r="D97" s="66" t="s">
        <v>207</v>
      </c>
      <c r="E97" s="34"/>
      <c r="F97" s="39"/>
      <c r="G97" s="39"/>
      <c r="H97" s="39"/>
      <c r="I97" s="39"/>
      <c r="J97" s="670">
        <f>'6A'!K103</f>
        <v>0</v>
      </c>
      <c r="K97" s="671"/>
      <c r="L97" s="680"/>
      <c r="M97" s="116"/>
    </row>
    <row r="98" spans="2:13" x14ac:dyDescent="0.25">
      <c r="B98" s="114"/>
      <c r="C98" s="115"/>
      <c r="D98" s="66" t="s">
        <v>208</v>
      </c>
      <c r="E98" s="34"/>
      <c r="F98" s="40"/>
      <c r="G98" s="40"/>
      <c r="H98" s="40"/>
      <c r="I98" s="40"/>
      <c r="J98" s="666">
        <f>'6A'!K104</f>
        <v>0</v>
      </c>
      <c r="K98" s="667"/>
      <c r="L98" s="673"/>
      <c r="M98" s="116"/>
    </row>
    <row r="99" spans="2:13" x14ac:dyDescent="0.25">
      <c r="B99" s="114"/>
      <c r="C99" s="115"/>
      <c r="D99" s="66" t="s">
        <v>107</v>
      </c>
      <c r="E99" s="34"/>
      <c r="F99" s="34"/>
      <c r="G99" s="34"/>
      <c r="H99" s="34"/>
      <c r="I99" s="34"/>
      <c r="J99" s="666">
        <f>'6A'!K105</f>
        <v>0</v>
      </c>
      <c r="K99" s="667"/>
      <c r="L99" s="673"/>
      <c r="M99" s="116"/>
    </row>
    <row r="100" spans="2:13" x14ac:dyDescent="0.25">
      <c r="B100" s="114"/>
      <c r="C100" s="115"/>
      <c r="D100" s="66" t="s">
        <v>209</v>
      </c>
      <c r="E100" s="34"/>
      <c r="F100" s="34"/>
      <c r="G100" s="34"/>
      <c r="H100" s="34"/>
      <c r="I100" s="34"/>
      <c r="J100" s="666">
        <f>'6A'!K106</f>
        <v>0</v>
      </c>
      <c r="K100" s="667"/>
      <c r="L100" s="673"/>
      <c r="M100" s="116"/>
    </row>
    <row r="101" spans="2:13" x14ac:dyDescent="0.25">
      <c r="B101" s="114"/>
      <c r="C101" s="115"/>
      <c r="D101" s="66" t="s">
        <v>210</v>
      </c>
      <c r="E101" s="34"/>
      <c r="F101" s="34"/>
      <c r="G101" s="34"/>
      <c r="H101" s="34"/>
      <c r="I101" s="34"/>
      <c r="J101" s="666">
        <f>'6A'!K107</f>
        <v>0</v>
      </c>
      <c r="K101" s="667"/>
      <c r="L101" s="673"/>
      <c r="M101" s="116"/>
    </row>
    <row r="102" spans="2:13" x14ac:dyDescent="0.25">
      <c r="B102" s="114"/>
      <c r="C102" s="115"/>
      <c r="D102" s="66" t="s">
        <v>211</v>
      </c>
      <c r="E102" s="34"/>
      <c r="F102" s="34"/>
      <c r="G102" s="34"/>
      <c r="H102" s="34"/>
      <c r="I102" s="34"/>
      <c r="J102" s="666">
        <f>'6A'!K108</f>
        <v>0</v>
      </c>
      <c r="K102" s="667"/>
      <c r="L102" s="673"/>
      <c r="M102" s="116"/>
    </row>
    <row r="103" spans="2:13" x14ac:dyDescent="0.25">
      <c r="B103" s="114"/>
      <c r="C103" s="115"/>
      <c r="D103" s="66" t="s">
        <v>212</v>
      </c>
      <c r="E103" s="34"/>
      <c r="F103" s="34"/>
      <c r="G103" s="34"/>
      <c r="H103" s="34"/>
      <c r="I103" s="34"/>
      <c r="J103" s="681">
        <f>'6A'!K109</f>
        <v>0</v>
      </c>
      <c r="K103" s="674"/>
      <c r="L103" s="675"/>
      <c r="M103" s="116"/>
    </row>
    <row r="104" spans="2:13" x14ac:dyDescent="0.25">
      <c r="B104" s="114"/>
      <c r="C104" s="115"/>
      <c r="D104" s="1021" t="s">
        <v>213</v>
      </c>
      <c r="E104" s="34"/>
      <c r="F104" s="34"/>
      <c r="G104" s="34"/>
      <c r="H104" s="34"/>
      <c r="I104" s="34"/>
      <c r="J104" s="681">
        <f>'6A'!K110</f>
        <v>0</v>
      </c>
      <c r="K104" s="110"/>
      <c r="L104" s="86"/>
      <c r="M104" s="116"/>
    </row>
    <row r="105" spans="2:13" x14ac:dyDescent="0.25">
      <c r="B105" s="114"/>
      <c r="C105" s="115"/>
      <c r="D105" s="66" t="s">
        <v>214</v>
      </c>
      <c r="E105" s="34"/>
      <c r="F105" s="34"/>
      <c r="G105" s="34"/>
      <c r="H105" s="34"/>
      <c r="I105" s="34"/>
      <c r="J105" s="681">
        <f>'6A'!K111</f>
        <v>0</v>
      </c>
      <c r="K105" s="70"/>
      <c r="L105" s="78"/>
      <c r="M105" s="116"/>
    </row>
    <row r="106" spans="2:13" x14ac:dyDescent="0.25">
      <c r="B106" s="114"/>
      <c r="C106" s="115"/>
      <c r="D106" s="39" t="s">
        <v>891</v>
      </c>
      <c r="E106" s="34"/>
      <c r="F106" s="34"/>
      <c r="G106" s="34"/>
      <c r="H106" s="34"/>
      <c r="I106" s="34"/>
      <c r="J106" s="681">
        <f>'6A'!K112</f>
        <v>0</v>
      </c>
      <c r="K106" s="674"/>
      <c r="L106" s="675"/>
      <c r="M106" s="116"/>
    </row>
    <row r="107" spans="2:13" x14ac:dyDescent="0.25">
      <c r="B107" s="114"/>
      <c r="C107" s="115"/>
      <c r="D107" s="66" t="s">
        <v>215</v>
      </c>
      <c r="E107" s="34"/>
      <c r="F107" s="34"/>
      <c r="G107" s="34"/>
      <c r="H107" s="34"/>
      <c r="I107" s="34"/>
      <c r="J107" s="681">
        <f>'6A'!K113</f>
        <v>0</v>
      </c>
      <c r="K107" s="93"/>
      <c r="L107" s="94"/>
      <c r="M107" s="116"/>
    </row>
    <row r="108" spans="2:13" x14ac:dyDescent="0.25">
      <c r="B108" s="114"/>
      <c r="C108" s="115"/>
      <c r="D108" s="1021" t="s">
        <v>946</v>
      </c>
      <c r="E108" s="47"/>
      <c r="F108" s="40"/>
      <c r="G108" s="40"/>
      <c r="H108" s="40"/>
      <c r="I108" s="40"/>
      <c r="J108" s="682">
        <f>'6A'!K114</f>
        <v>0</v>
      </c>
      <c r="K108" s="97"/>
      <c r="L108" s="98"/>
      <c r="M108" s="116"/>
    </row>
    <row r="109" spans="2:13" ht="15.75" thickBot="1" x14ac:dyDescent="0.3">
      <c r="B109" s="114"/>
      <c r="C109" s="115"/>
      <c r="D109" s="125" t="s">
        <v>402</v>
      </c>
      <c r="E109" s="1923">
        <f>(IF(AND(J109&lt;&gt;0,'6A'!E115=""),Messages!B38,'6A'!E115))</f>
        <v>0</v>
      </c>
      <c r="F109" s="1924"/>
      <c r="G109" s="1924"/>
      <c r="H109" s="1925"/>
      <c r="I109" s="40"/>
      <c r="J109" s="95">
        <f>'6A'!K115</f>
        <v>0</v>
      </c>
      <c r="K109" s="1751"/>
      <c r="L109" s="1752"/>
      <c r="M109" s="116"/>
    </row>
    <row r="110" spans="2:13" ht="15.75" thickBot="1" x14ac:dyDescent="0.3">
      <c r="B110" s="114"/>
      <c r="C110" s="35"/>
      <c r="D110" s="34"/>
      <c r="E110" s="34"/>
      <c r="F110" s="115"/>
      <c r="G110" s="38" t="s">
        <v>156</v>
      </c>
      <c r="H110" s="71"/>
      <c r="I110" s="71"/>
      <c r="J110" s="95">
        <f>SUM(J97:J109)</f>
        <v>0</v>
      </c>
      <c r="K110" s="75">
        <f>SUM(K97:K103)+K105+K106+K109</f>
        <v>0</v>
      </c>
      <c r="L110" s="79">
        <f>SUM(L97:L103)+L105+L106+L109</f>
        <v>0</v>
      </c>
      <c r="M110" s="116"/>
    </row>
    <row r="111" spans="2:13" ht="9" customHeight="1" thickBot="1" x14ac:dyDescent="0.3">
      <c r="B111" s="345"/>
      <c r="C111" s="109"/>
      <c r="D111" s="46"/>
      <c r="E111" s="46"/>
      <c r="F111" s="45"/>
      <c r="G111" s="45"/>
      <c r="H111" s="45"/>
      <c r="I111" s="45"/>
      <c r="J111" s="69"/>
      <c r="K111" s="69"/>
      <c r="L111" s="69"/>
      <c r="M111" s="347"/>
    </row>
    <row r="112" spans="2:13" ht="3.75" customHeight="1" x14ac:dyDescent="0.25">
      <c r="B112" s="114"/>
      <c r="C112" s="37"/>
      <c r="D112" s="38"/>
      <c r="E112" s="38"/>
      <c r="F112" s="34"/>
      <c r="G112" s="34"/>
      <c r="H112" s="34"/>
      <c r="I112" s="34"/>
      <c r="J112" s="59"/>
      <c r="K112" s="59"/>
      <c r="L112" s="59"/>
      <c r="M112" s="116"/>
    </row>
    <row r="113" spans="2:13" ht="15.75" thickBot="1" x14ac:dyDescent="0.3">
      <c r="B113" s="114"/>
      <c r="C113" s="48" t="s">
        <v>1039</v>
      </c>
      <c r="D113" s="63"/>
      <c r="E113" s="63"/>
      <c r="F113" s="64"/>
      <c r="G113" s="64"/>
      <c r="H113" s="64"/>
      <c r="I113" s="1757"/>
      <c r="J113" s="68"/>
      <c r="K113" s="19"/>
      <c r="L113" s="19"/>
      <c r="M113" s="116"/>
    </row>
    <row r="114" spans="2:13" ht="15.75" thickBot="1" x14ac:dyDescent="0.3">
      <c r="B114" s="114"/>
      <c r="C114" s="115"/>
      <c r="D114" s="120" t="s">
        <v>1040</v>
      </c>
      <c r="E114" s="34"/>
      <c r="F114" s="39"/>
      <c r="G114" s="39"/>
      <c r="H114" s="1759" t="s">
        <v>1072</v>
      </c>
      <c r="J114" s="1742">
        <f>'6A'!K120+'6A'!S120</f>
        <v>0</v>
      </c>
      <c r="K114" s="1743"/>
      <c r="L114" s="1744"/>
      <c r="M114" s="116"/>
    </row>
    <row r="115" spans="2:13" ht="15.75" thickBot="1" x14ac:dyDescent="0.3">
      <c r="B115" s="114"/>
      <c r="C115" s="35"/>
      <c r="D115" s="34"/>
      <c r="E115" s="34"/>
      <c r="F115" s="115"/>
      <c r="G115" s="38" t="s">
        <v>156</v>
      </c>
      <c r="H115" s="71"/>
      <c r="I115" s="71"/>
      <c r="J115" s="95">
        <f>SUM(J114)</f>
        <v>0</v>
      </c>
      <c r="K115" s="75">
        <f>SUM(K114)</f>
        <v>0</v>
      </c>
      <c r="L115" s="79">
        <f>SUM(L114)</f>
        <v>0</v>
      </c>
      <c r="M115" s="116"/>
    </row>
    <row r="116" spans="2:13" ht="3.75" customHeight="1" x14ac:dyDescent="0.25">
      <c r="B116" s="114"/>
      <c r="C116" s="37"/>
      <c r="D116" s="38"/>
      <c r="E116" s="38"/>
      <c r="F116" s="34"/>
      <c r="G116" s="34"/>
      <c r="H116" s="34"/>
      <c r="I116" s="34"/>
      <c r="J116" s="59"/>
      <c r="K116" s="59"/>
      <c r="L116" s="59"/>
      <c r="M116" s="116"/>
    </row>
    <row r="117" spans="2:13" ht="15.75" thickBot="1" x14ac:dyDescent="0.3">
      <c r="B117" s="114"/>
      <c r="C117" s="62" t="s">
        <v>217</v>
      </c>
      <c r="D117" s="63"/>
      <c r="E117" s="63"/>
      <c r="F117" s="64"/>
      <c r="G117" s="64"/>
      <c r="H117" s="64"/>
      <c r="I117" s="1755"/>
      <c r="J117" s="59"/>
      <c r="K117" s="59"/>
      <c r="L117" s="59"/>
      <c r="M117" s="116"/>
    </row>
    <row r="118" spans="2:13" x14ac:dyDescent="0.25">
      <c r="B118" s="114"/>
      <c r="C118" s="115"/>
      <c r="D118" s="72" t="s">
        <v>218</v>
      </c>
      <c r="E118" s="38"/>
      <c r="F118" s="34"/>
      <c r="G118" s="34"/>
      <c r="H118" s="34"/>
      <c r="I118" s="34"/>
      <c r="J118" s="683">
        <f>'6A'!K124</f>
        <v>0</v>
      </c>
      <c r="K118" s="89"/>
      <c r="L118" s="90"/>
      <c r="M118" s="116"/>
    </row>
    <row r="119" spans="2:13" x14ac:dyDescent="0.25">
      <c r="B119" s="114"/>
      <c r="C119" s="115"/>
      <c r="D119" s="72" t="s">
        <v>219</v>
      </c>
      <c r="E119" s="38"/>
      <c r="F119" s="34"/>
      <c r="G119" s="34"/>
      <c r="H119" s="34"/>
      <c r="I119" s="34"/>
      <c r="J119" s="681">
        <f>'6A'!K125</f>
        <v>0</v>
      </c>
      <c r="K119" s="91"/>
      <c r="L119" s="92"/>
      <c r="M119" s="116"/>
    </row>
    <row r="120" spans="2:13" x14ac:dyDescent="0.25">
      <c r="B120" s="114"/>
      <c r="C120" s="115"/>
      <c r="D120" s="72" t="s">
        <v>220</v>
      </c>
      <c r="E120" s="38"/>
      <c r="F120" s="34"/>
      <c r="G120" s="34"/>
      <c r="H120" s="34"/>
      <c r="I120" s="34"/>
      <c r="J120" s="681">
        <f>'6A'!K126</f>
        <v>0</v>
      </c>
      <c r="K120" s="91"/>
      <c r="L120" s="92"/>
      <c r="M120" s="116"/>
    </row>
    <row r="121" spans="2:13" x14ac:dyDescent="0.25">
      <c r="B121" s="114"/>
      <c r="C121" s="115"/>
      <c r="D121" s="72" t="s">
        <v>221</v>
      </c>
      <c r="E121" s="38"/>
      <c r="F121" s="34"/>
      <c r="G121" s="34"/>
      <c r="H121" s="34"/>
      <c r="I121" s="34"/>
      <c r="J121" s="681">
        <f>'6A'!K127</f>
        <v>0</v>
      </c>
      <c r="K121" s="91"/>
      <c r="L121" s="92"/>
      <c r="M121" s="116"/>
    </row>
    <row r="122" spans="2:13" x14ac:dyDescent="0.25">
      <c r="B122" s="114"/>
      <c r="C122" s="115"/>
      <c r="D122" s="72" t="s">
        <v>222</v>
      </c>
      <c r="E122" s="38"/>
      <c r="F122" s="34"/>
      <c r="G122" s="34"/>
      <c r="H122" s="34"/>
      <c r="I122" s="34"/>
      <c r="J122" s="681">
        <f>'6A'!K128</f>
        <v>0</v>
      </c>
      <c r="K122" s="91"/>
      <c r="L122" s="92"/>
      <c r="M122" s="116"/>
    </row>
    <row r="123" spans="2:13" x14ac:dyDescent="0.25">
      <c r="B123" s="114"/>
      <c r="C123" s="115"/>
      <c r="D123" s="72" t="s">
        <v>223</v>
      </c>
      <c r="E123" s="38"/>
      <c r="F123" s="34"/>
      <c r="G123" s="34"/>
      <c r="H123" s="34"/>
      <c r="I123" s="34"/>
      <c r="J123" s="681">
        <f>'6A'!K129</f>
        <v>0</v>
      </c>
      <c r="K123" s="91"/>
      <c r="L123" s="92"/>
      <c r="M123" s="116"/>
    </row>
    <row r="124" spans="2:13" x14ac:dyDescent="0.25">
      <c r="B124" s="114"/>
      <c r="C124" s="115"/>
      <c r="D124" s="72" t="s">
        <v>224</v>
      </c>
      <c r="E124" s="38"/>
      <c r="F124" s="34"/>
      <c r="G124" s="34"/>
      <c r="H124" s="34"/>
      <c r="I124" s="34"/>
      <c r="J124" s="682">
        <f>'6A'!K130</f>
        <v>0</v>
      </c>
      <c r="K124" s="97"/>
      <c r="L124" s="98"/>
      <c r="M124" s="116"/>
    </row>
    <row r="125" spans="2:13" x14ac:dyDescent="0.25">
      <c r="B125" s="114"/>
      <c r="C125" s="115"/>
      <c r="D125" s="125" t="s">
        <v>402</v>
      </c>
      <c r="E125" s="1923">
        <f>(IF(AND(J1245&lt;&gt;0,'6A'!E131=""),Messages!B38,'6A'!E131))</f>
        <v>0</v>
      </c>
      <c r="F125" s="1924"/>
      <c r="G125" s="1924"/>
      <c r="H125" s="1925"/>
      <c r="I125" s="34"/>
      <c r="J125" s="682">
        <f>'6A'!K131</f>
        <v>0</v>
      </c>
      <c r="K125" s="97"/>
      <c r="L125" s="98"/>
      <c r="M125" s="116"/>
    </row>
    <row r="126" spans="2:13" ht="15.75" thickBot="1" x14ac:dyDescent="0.3">
      <c r="B126" s="114"/>
      <c r="C126" s="35"/>
      <c r="D126" s="115"/>
      <c r="E126" s="34"/>
      <c r="F126" s="115"/>
      <c r="G126" s="38" t="s">
        <v>156</v>
      </c>
      <c r="H126" s="71"/>
      <c r="I126" s="71"/>
      <c r="J126" s="95">
        <f>SUM(J118:J125)</f>
        <v>0</v>
      </c>
      <c r="K126" s="75">
        <v>0</v>
      </c>
      <c r="L126" s="79">
        <v>0</v>
      </c>
      <c r="M126" s="116"/>
    </row>
    <row r="127" spans="2:13" ht="7.5" customHeight="1" thickBot="1" x14ac:dyDescent="0.3">
      <c r="B127" s="114"/>
      <c r="C127" s="54"/>
      <c r="D127" s="53"/>
      <c r="E127" s="53"/>
      <c r="F127" s="55"/>
      <c r="G127" s="55"/>
      <c r="H127" s="55"/>
      <c r="I127" s="55"/>
      <c r="J127" s="59"/>
      <c r="K127" s="59"/>
      <c r="L127" s="59"/>
      <c r="M127" s="116"/>
    </row>
    <row r="128" spans="2:13" ht="15.75" thickBot="1" x14ac:dyDescent="0.3">
      <c r="B128" s="114"/>
      <c r="C128" s="81" t="s">
        <v>238</v>
      </c>
      <c r="D128" s="82"/>
      <c r="E128" s="82"/>
      <c r="F128" s="82"/>
      <c r="G128" s="82"/>
      <c r="H128" s="82"/>
      <c r="I128" s="1758"/>
      <c r="J128" s="76">
        <f>SUM(J27+J46+J62+J68+J77+J88+J94+J110+J115+J126)</f>
        <v>0</v>
      </c>
      <c r="K128" s="74">
        <f>SUM(K27+K46+K62+K68+K77+K88+K94+K110+K115+K126)</f>
        <v>0</v>
      </c>
      <c r="L128" s="80">
        <f>SUM(L27+L46+L62+L68+L77+L88+L94+L110+L115+L126)</f>
        <v>0</v>
      </c>
      <c r="M128" s="116"/>
    </row>
    <row r="129" spans="2:13" ht="7.5" customHeight="1" x14ac:dyDescent="0.25">
      <c r="B129" s="114"/>
      <c r="C129" s="115"/>
      <c r="D129" s="115"/>
      <c r="E129" s="115"/>
      <c r="F129" s="115"/>
      <c r="G129" s="115"/>
      <c r="H129" s="115"/>
      <c r="I129" s="115"/>
      <c r="J129" s="115"/>
      <c r="K129" s="115"/>
      <c r="L129" s="115"/>
      <c r="M129" s="116"/>
    </row>
    <row r="130" spans="2:13" ht="9" customHeight="1" thickBot="1" x14ac:dyDescent="0.3">
      <c r="B130" s="345"/>
      <c r="C130" s="380"/>
      <c r="D130" s="380"/>
      <c r="E130" s="380"/>
      <c r="F130" s="380"/>
      <c r="G130" s="380"/>
      <c r="H130" s="380"/>
      <c r="I130" s="380"/>
      <c r="J130" s="380"/>
      <c r="K130" s="380"/>
      <c r="L130" s="380"/>
      <c r="M130" s="347"/>
    </row>
  </sheetData>
  <sheetProtection algorithmName="SHA-512" hashValue="zQAnL8AFYeP8bB7gCISjMxZrmKvH/PNTKHktmf+64r3Udp2WMpGchr7YM2LKyU2FAU8wfiL3Olh1/Cb0XoBEpg==" saltValue="yAUY/M9jE5ulAZKqbeGF6w==" spinCount="100000" sheet="1" formatCells="0" formatColumns="0" formatRows="0"/>
  <mergeCells count="16">
    <mergeCell ref="E87:H87"/>
    <mergeCell ref="E93:H93"/>
    <mergeCell ref="E109:H109"/>
    <mergeCell ref="E125:H125"/>
    <mergeCell ref="E26:H26"/>
    <mergeCell ref="E45:H45"/>
    <mergeCell ref="E61:H61"/>
    <mergeCell ref="E67:H67"/>
    <mergeCell ref="E76:H76"/>
    <mergeCell ref="C11:L11"/>
    <mergeCell ref="J15:L15"/>
    <mergeCell ref="K16:L16"/>
    <mergeCell ref="K17:K19"/>
    <mergeCell ref="J16:J19"/>
    <mergeCell ref="L17:L19"/>
    <mergeCell ref="C13:L13"/>
  </mergeCells>
  <pageMargins left="0.7" right="0.7" top="0.75" bottom="0.75" header="0.3" footer="0.3"/>
  <pageSetup scale="84" fitToHeight="2" orientation="portrait" r:id="rId1"/>
  <headerFooter>
    <oddFooter>&amp;LForm 6C
LIHTC Budget (Basis Calculation)&amp;CCFA Forms</oddFooter>
  </headerFooter>
  <rowBreaks count="2" manualBreakCount="2">
    <brk id="63" min="1" max="11" man="1"/>
    <brk id="116" min="1" max="11"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B5:J56"/>
  <sheetViews>
    <sheetView showGridLines="0" topLeftCell="A22" zoomScaleNormal="100" workbookViewId="0">
      <selection activeCell="N41" sqref="N41"/>
    </sheetView>
  </sheetViews>
  <sheetFormatPr defaultColWidth="9.140625" defaultRowHeight="15" x14ac:dyDescent="0.25"/>
  <cols>
    <col min="1" max="2" width="1.7109375" style="315" customWidth="1"/>
    <col min="3" max="3" width="5.42578125" style="315" customWidth="1"/>
    <col min="4" max="4" width="2.85546875" style="315" customWidth="1"/>
    <col min="5" max="5" width="14.28515625" style="315" customWidth="1"/>
    <col min="6" max="6" width="60.140625" style="315" customWidth="1"/>
    <col min="7" max="7" width="11.42578125" style="315" customWidth="1"/>
    <col min="8" max="8" width="16" style="315" bestFit="1" customWidth="1"/>
    <col min="9" max="9" width="1.7109375" style="315" customWidth="1"/>
    <col min="10" max="10" width="14.5703125" style="315" bestFit="1" customWidth="1"/>
    <col min="11" max="16384" width="9.140625" style="315"/>
  </cols>
  <sheetData>
    <row r="5" spans="2:9" ht="9" customHeight="1" thickBot="1" x14ac:dyDescent="0.3"/>
    <row r="6" spans="2:9" ht="9" customHeight="1" x14ac:dyDescent="0.25">
      <c r="B6" s="381"/>
      <c r="C6" s="382"/>
      <c r="D6" s="382"/>
      <c r="E6" s="382"/>
      <c r="F6" s="383"/>
      <c r="G6" s="383"/>
      <c r="H6" s="383"/>
      <c r="I6" s="384"/>
    </row>
    <row r="7" spans="2:9" ht="18.75" x14ac:dyDescent="0.3">
      <c r="B7" s="385"/>
      <c r="C7" s="1929" t="s">
        <v>892</v>
      </c>
      <c r="D7" s="1929"/>
      <c r="E7" s="1929"/>
      <c r="F7" s="1929"/>
      <c r="G7" s="1929"/>
      <c r="H7"/>
      <c r="I7" s="386"/>
    </row>
    <row r="8" spans="2:9" x14ac:dyDescent="0.25">
      <c r="B8" s="385"/>
      <c r="C8" s="387"/>
      <c r="D8" s="387"/>
      <c r="E8" s="387"/>
      <c r="F8" s="388"/>
      <c r="G8" s="388"/>
      <c r="H8" s="388"/>
      <c r="I8" s="386"/>
    </row>
    <row r="9" spans="2:9" ht="15.75" thickBot="1" x14ac:dyDescent="0.3">
      <c r="B9" s="385"/>
      <c r="C9" s="1934" t="str">
        <f>IF('1'!G5="",Messages!B3,(CONCATENATE("Project Name: ",'1'!G5)))</f>
        <v>Enter Project Name on Form 1</v>
      </c>
      <c r="D9" s="1934"/>
      <c r="E9" s="1934"/>
      <c r="F9" s="1934"/>
      <c r="G9"/>
      <c r="H9" s="17"/>
      <c r="I9" s="389"/>
    </row>
    <row r="10" spans="2:9" ht="15.75" thickBot="1" x14ac:dyDescent="0.3">
      <c r="B10" s="385"/>
      <c r="C10" s="387"/>
      <c r="D10" s="387"/>
      <c r="E10" s="387"/>
      <c r="F10" s="128"/>
      <c r="G10" s="129"/>
      <c r="H10" s="130"/>
      <c r="I10" s="390"/>
    </row>
    <row r="11" spans="2:9" ht="15.75" thickBot="1" x14ac:dyDescent="0.3">
      <c r="B11" s="385"/>
      <c r="C11" s="1935" t="s">
        <v>895</v>
      </c>
      <c r="D11" s="1936"/>
      <c r="E11" s="128" t="s">
        <v>894</v>
      </c>
      <c r="F11" s="128"/>
      <c r="G11" s="129"/>
      <c r="H11" s="130"/>
      <c r="I11" s="390"/>
    </row>
    <row r="12" spans="2:9" x14ac:dyDescent="0.25">
      <c r="B12" s="385"/>
      <c r="C12" s="387"/>
      <c r="D12" s="387"/>
      <c r="E12" s="387"/>
      <c r="F12" s="128"/>
      <c r="G12" s="129"/>
      <c r="H12" s="130"/>
      <c r="I12" s="390"/>
    </row>
    <row r="13" spans="2:9" x14ac:dyDescent="0.25">
      <c r="B13" s="385"/>
      <c r="C13" s="128" t="s">
        <v>239</v>
      </c>
      <c r="D13"/>
      <c r="E13"/>
      <c r="F13"/>
      <c r="G13" s="129"/>
      <c r="H13" s="130"/>
      <c r="I13" s="390"/>
    </row>
    <row r="14" spans="2:9" ht="30" customHeight="1" x14ac:dyDescent="0.25">
      <c r="B14" s="385"/>
      <c r="C14" s="387"/>
      <c r="D14" s="1937" t="s">
        <v>240</v>
      </c>
      <c r="E14" s="1937"/>
      <c r="F14" s="1938"/>
      <c r="G14" s="1522" t="s">
        <v>505</v>
      </c>
      <c r="H14"/>
      <c r="I14" s="390"/>
    </row>
    <row r="15" spans="2:9" ht="15.75" thickBot="1" x14ac:dyDescent="0.3">
      <c r="B15" s="385"/>
      <c r="C15" s="387"/>
      <c r="D15" s="387"/>
      <c r="E15" s="387"/>
      <c r="F15" s="128"/>
      <c r="G15" s="129"/>
      <c r="H15" s="129"/>
      <c r="I15" s="390"/>
    </row>
    <row r="16" spans="2:9" ht="24.75" thickBot="1" x14ac:dyDescent="0.3">
      <c r="B16" s="385"/>
      <c r="C16" s="387"/>
      <c r="D16" s="387"/>
      <c r="E16" s="387"/>
      <c r="F16" s="128"/>
      <c r="G16" s="131" t="s">
        <v>22</v>
      </c>
      <c r="H16" s="132" t="s">
        <v>234</v>
      </c>
      <c r="I16" s="390"/>
    </row>
    <row r="17" spans="2:9" ht="15.75" thickBot="1" x14ac:dyDescent="0.3">
      <c r="B17" s="385"/>
      <c r="C17" s="133" t="s">
        <v>241</v>
      </c>
      <c r="D17" s="1165"/>
      <c r="E17" s="133"/>
      <c r="F17" s="134"/>
      <c r="G17" s="391"/>
      <c r="H17" s="391"/>
      <c r="I17" s="390"/>
    </row>
    <row r="18" spans="2:9" x14ac:dyDescent="0.25">
      <c r="B18" s="385"/>
      <c r="C18" s="135" t="s">
        <v>242</v>
      </c>
      <c r="D18"/>
      <c r="E18"/>
      <c r="F18"/>
      <c r="G18" s="689">
        <f>'6C'!K128</f>
        <v>0</v>
      </c>
      <c r="H18" s="136">
        <f>'6C'!L128</f>
        <v>0</v>
      </c>
      <c r="I18" s="390"/>
    </row>
    <row r="19" spans="2:9" x14ac:dyDescent="0.25">
      <c r="B19" s="385"/>
      <c r="C19" s="129" t="s">
        <v>243</v>
      </c>
      <c r="D19"/>
      <c r="E19"/>
      <c r="F19"/>
      <c r="G19" s="685"/>
      <c r="H19" s="684"/>
      <c r="I19" s="390"/>
    </row>
    <row r="20" spans="2:9" x14ac:dyDescent="0.25">
      <c r="B20" s="385"/>
      <c r="C20" s="129" t="s">
        <v>244</v>
      </c>
      <c r="D20"/>
      <c r="E20"/>
      <c r="F20"/>
      <c r="G20" s="685"/>
      <c r="H20" s="686"/>
      <c r="I20" s="390"/>
    </row>
    <row r="21" spans="2:9" x14ac:dyDescent="0.25">
      <c r="B21" s="385"/>
      <c r="C21" s="1191" t="s">
        <v>245</v>
      </c>
      <c r="D21" s="1187"/>
      <c r="E21"/>
      <c r="F21" s="1188"/>
      <c r="G21" s="685"/>
      <c r="H21" s="686"/>
      <c r="I21" s="390"/>
    </row>
    <row r="22" spans="2:9" x14ac:dyDescent="0.25">
      <c r="B22" s="385"/>
      <c r="C22" s="137" t="s">
        <v>246</v>
      </c>
      <c r="D22" s="392"/>
      <c r="E22" s="1521"/>
      <c r="F22" s="392"/>
      <c r="G22" s="687"/>
      <c r="H22" s="688"/>
      <c r="I22" s="390"/>
    </row>
    <row r="23" spans="2:9" ht="15.75" thickBot="1" x14ac:dyDescent="0.3">
      <c r="B23" s="385"/>
      <c r="C23" s="135" t="s">
        <v>247</v>
      </c>
      <c r="D23"/>
      <c r="E23"/>
      <c r="F23"/>
      <c r="G23" s="138">
        <f>G18-(SUM(G19:G22))</f>
        <v>0</v>
      </c>
      <c r="H23" s="139">
        <f>H18-(SUM(H20:H22))</f>
        <v>0</v>
      </c>
      <c r="I23" s="390"/>
    </row>
    <row r="24" spans="2:9" ht="15.75" thickBot="1" x14ac:dyDescent="0.3">
      <c r="B24" s="385"/>
      <c r="C24" s="129"/>
      <c r="D24"/>
      <c r="E24"/>
      <c r="F24"/>
      <c r="G24" s="130"/>
      <c r="H24" s="129"/>
      <c r="I24" s="390"/>
    </row>
    <row r="25" spans="2:9" x14ac:dyDescent="0.25">
      <c r="B25" s="385"/>
      <c r="C25" s="129" t="s">
        <v>247</v>
      </c>
      <c r="D25"/>
      <c r="E25"/>
      <c r="F25"/>
      <c r="G25" s="689">
        <f>G23</f>
        <v>0</v>
      </c>
      <c r="H25" s="690">
        <f>H23</f>
        <v>0</v>
      </c>
      <c r="I25" s="390"/>
    </row>
    <row r="26" spans="2:9" x14ac:dyDescent="0.25">
      <c r="B26" s="385"/>
      <c r="C26" s="129" t="s">
        <v>248</v>
      </c>
      <c r="D26"/>
      <c r="E26"/>
      <c r="F26"/>
      <c r="G26" s="691" t="str">
        <f>IF(G23&lt;&gt;0,"100%","")</f>
        <v/>
      </c>
      <c r="H26" s="692" t="str">
        <f>IF(G14="Yes",130%,(IF(G14="No",100%,"")))</f>
        <v/>
      </c>
      <c r="I26" s="390"/>
    </row>
    <row r="27" spans="2:9" x14ac:dyDescent="0.25">
      <c r="B27" s="385"/>
      <c r="C27" s="137" t="s">
        <v>249</v>
      </c>
      <c r="D27" s="392"/>
      <c r="E27" s="1521"/>
      <c r="F27" s="392"/>
      <c r="G27" s="1067"/>
      <c r="H27" s="1066"/>
      <c r="I27" s="390"/>
    </row>
    <row r="28" spans="2:9" ht="15.75" thickBot="1" x14ac:dyDescent="0.3">
      <c r="B28" s="385"/>
      <c r="C28" s="135" t="s">
        <v>250</v>
      </c>
      <c r="D28"/>
      <c r="E28"/>
      <c r="F28"/>
      <c r="G28" s="140">
        <f>IFERROR(((G25*G26)*G27),0)</f>
        <v>0</v>
      </c>
      <c r="H28" s="141">
        <f>IFERROR(((H25*H26)*H27),0)</f>
        <v>0</v>
      </c>
      <c r="I28" s="390"/>
    </row>
    <row r="29" spans="2:9" ht="15.75" thickBot="1" x14ac:dyDescent="0.3">
      <c r="B29" s="385"/>
      <c r="C29" s="129"/>
      <c r="D29"/>
      <c r="E29"/>
      <c r="F29"/>
      <c r="G29" s="129"/>
      <c r="H29" s="129"/>
      <c r="I29" s="390"/>
    </row>
    <row r="30" spans="2:9" x14ac:dyDescent="0.25">
      <c r="B30" s="385"/>
      <c r="C30" s="129" t="s">
        <v>250</v>
      </c>
      <c r="D30"/>
      <c r="E30"/>
      <c r="F30"/>
      <c r="G30" s="689">
        <f>G28</f>
        <v>0</v>
      </c>
      <c r="H30" s="690">
        <f>H28</f>
        <v>0</v>
      </c>
      <c r="I30" s="390"/>
    </row>
    <row r="31" spans="2:9" x14ac:dyDescent="0.25">
      <c r="B31" s="385"/>
      <c r="C31" s="137" t="s">
        <v>251</v>
      </c>
      <c r="D31" s="393"/>
      <c r="E31" s="393"/>
      <c r="F31" s="392"/>
      <c r="G31" s="1190"/>
      <c r="H31" s="1325"/>
      <c r="I31" s="390"/>
    </row>
    <row r="32" spans="2:9" ht="15.75" thickBot="1" x14ac:dyDescent="0.3">
      <c r="B32" s="385"/>
      <c r="C32" s="135" t="s">
        <v>252</v>
      </c>
      <c r="D32"/>
      <c r="E32"/>
      <c r="F32"/>
      <c r="G32" s="138">
        <f>G30*G31</f>
        <v>0</v>
      </c>
      <c r="H32" s="139">
        <f>H30*H31</f>
        <v>0</v>
      </c>
      <c r="I32" s="390"/>
    </row>
    <row r="33" spans="2:9" ht="15" customHeight="1" thickBot="1" x14ac:dyDescent="0.3">
      <c r="B33" s="385"/>
      <c r="C33" s="129"/>
      <c r="D33"/>
      <c r="E33"/>
      <c r="F33"/>
      <c r="G33" s="129"/>
      <c r="H33" s="129"/>
      <c r="I33" s="390"/>
    </row>
    <row r="34" spans="2:9" ht="15.75" thickBot="1" x14ac:dyDescent="0.3">
      <c r="B34" s="385"/>
      <c r="C34" s="135" t="s">
        <v>478</v>
      </c>
      <c r="D34"/>
      <c r="E34"/>
      <c r="F34"/>
      <c r="G34" s="129"/>
      <c r="H34" s="142">
        <f>G32+H32</f>
        <v>0</v>
      </c>
      <c r="I34" s="390"/>
    </row>
    <row r="35" spans="2:9" x14ac:dyDescent="0.25">
      <c r="B35" s="385"/>
      <c r="C35" s="128"/>
      <c r="D35" s="128"/>
      <c r="E35" s="129"/>
      <c r="F35"/>
      <c r="G35" s="129"/>
      <c r="H35" s="129"/>
      <c r="I35" s="390"/>
    </row>
    <row r="36" spans="2:9" ht="15.75" thickBot="1" x14ac:dyDescent="0.3">
      <c r="B36" s="385"/>
      <c r="C36" s="1192" t="s">
        <v>253</v>
      </c>
      <c r="D36" s="1192"/>
      <c r="E36" s="1193"/>
      <c r="F36" s="1165"/>
      <c r="G36" s="1193"/>
      <c r="H36" s="143"/>
      <c r="I36" s="390"/>
    </row>
    <row r="37" spans="2:9" x14ac:dyDescent="0.25">
      <c r="B37" s="385"/>
      <c r="C37" s="129" t="s">
        <v>499</v>
      </c>
      <c r="D37"/>
      <c r="E37"/>
      <c r="F37"/>
      <c r="G37" s="129"/>
      <c r="H37" s="693">
        <f>'6A'!K134</f>
        <v>0</v>
      </c>
      <c r="I37" s="144"/>
    </row>
    <row r="38" spans="2:9" x14ac:dyDescent="0.25">
      <c r="B38" s="385"/>
      <c r="C38" s="137" t="s">
        <v>893</v>
      </c>
      <c r="D38" s="393"/>
      <c r="E38" s="393"/>
      <c r="F38" s="393"/>
      <c r="G38" s="290"/>
      <c r="H38" s="694">
        <f>-((SUM('7A'!E27:F35))-(SUMIF('7A'!D27:D36,"Tax*",'7A'!E27:E36)))</f>
        <v>0</v>
      </c>
      <c r="I38" s="390"/>
    </row>
    <row r="39" spans="2:9" ht="15.75" thickBot="1" x14ac:dyDescent="0.3">
      <c r="B39" s="385"/>
      <c r="C39" s="135" t="s">
        <v>254</v>
      </c>
      <c r="D39"/>
      <c r="E39"/>
      <c r="F39"/>
      <c r="G39" s="135"/>
      <c r="H39" s="145">
        <f>H37+H38</f>
        <v>0</v>
      </c>
      <c r="I39" s="390"/>
    </row>
    <row r="40" spans="2:9" ht="15.75" thickBot="1" x14ac:dyDescent="0.3">
      <c r="B40" s="385"/>
      <c r="C40" s="129"/>
      <c r="D40"/>
      <c r="E40"/>
      <c r="F40"/>
      <c r="G40" s="129"/>
      <c r="H40" s="130"/>
      <c r="I40" s="390"/>
    </row>
    <row r="41" spans="2:9" x14ac:dyDescent="0.25">
      <c r="B41" s="385"/>
      <c r="C41" s="129" t="s">
        <v>254</v>
      </c>
      <c r="D41"/>
      <c r="E41"/>
      <c r="F41"/>
      <c r="G41" s="129"/>
      <c r="H41" s="693">
        <f>H39</f>
        <v>0</v>
      </c>
      <c r="I41" s="390"/>
    </row>
    <row r="42" spans="2:9" ht="15.75" thickBot="1" x14ac:dyDescent="0.3">
      <c r="B42" s="385"/>
      <c r="C42" s="129" t="s">
        <v>672</v>
      </c>
      <c r="D42"/>
      <c r="E42"/>
      <c r="F42"/>
      <c r="G42" s="129"/>
      <c r="H42" s="1546"/>
      <c r="I42" s="390"/>
    </row>
    <row r="43" spans="2:9" ht="15.75" thickBot="1" x14ac:dyDescent="0.3">
      <c r="B43" s="385"/>
      <c r="C43" s="137" t="s">
        <v>255</v>
      </c>
      <c r="D43" s="393"/>
      <c r="E43" s="393"/>
      <c r="F43" s="393"/>
      <c r="G43" s="137"/>
      <c r="H43" s="527">
        <v>10</v>
      </c>
      <c r="I43" s="390"/>
    </row>
    <row r="44" spans="2:9" ht="15.75" thickBot="1" x14ac:dyDescent="0.3">
      <c r="B44" s="385"/>
      <c r="C44" s="135" t="s">
        <v>256</v>
      </c>
      <c r="D44"/>
      <c r="E44"/>
      <c r="F44"/>
      <c r="G44" s="129"/>
      <c r="H44" s="146">
        <f>IFERROR(((H41/H42)/10),0)</f>
        <v>0</v>
      </c>
      <c r="I44" s="390"/>
    </row>
    <row r="45" spans="2:9" x14ac:dyDescent="0.25">
      <c r="B45" s="385"/>
      <c r="C45" s="128"/>
      <c r="D45" s="128"/>
      <c r="E45" s="129"/>
      <c r="F45"/>
      <c r="G45" s="129"/>
      <c r="H45" s="130"/>
      <c r="I45" s="390"/>
    </row>
    <row r="46" spans="2:9" x14ac:dyDescent="0.25">
      <c r="B46" s="385"/>
      <c r="C46" s="128" t="s">
        <v>257</v>
      </c>
      <c r="D46" s="128"/>
      <c r="E46" s="129"/>
      <c r="F46"/>
      <c r="G46" s="129"/>
      <c r="H46" s="1587" t="s">
        <v>505</v>
      </c>
      <c r="I46" s="390"/>
    </row>
    <row r="47" spans="2:9" x14ac:dyDescent="0.25">
      <c r="B47" s="385"/>
      <c r="C47" s="128"/>
      <c r="D47" s="128"/>
      <c r="E47" s="129"/>
      <c r="F47"/>
      <c r="G47" s="129"/>
      <c r="H47" s="130"/>
      <c r="I47" s="390"/>
    </row>
    <row r="48" spans="2:9" ht="15.75" thickBot="1" x14ac:dyDescent="0.3">
      <c r="B48" s="385"/>
      <c r="C48" s="1192" t="s">
        <v>258</v>
      </c>
      <c r="D48" s="1192"/>
      <c r="E48" s="1193"/>
      <c r="F48" s="1165"/>
      <c r="G48" s="134"/>
      <c r="H48" s="129"/>
      <c r="I48" s="147"/>
    </row>
    <row r="49" spans="2:10" x14ac:dyDescent="0.25">
      <c r="B49" s="385"/>
      <c r="C49" s="129" t="s">
        <v>698</v>
      </c>
      <c r="D49"/>
      <c r="E49"/>
      <c r="F49"/>
      <c r="G49" s="129"/>
      <c r="H49" s="916">
        <f>'2A'!M39</f>
        <v>0</v>
      </c>
      <c r="I49" s="147"/>
    </row>
    <row r="50" spans="2:10" x14ac:dyDescent="0.25">
      <c r="B50" s="385"/>
      <c r="C50" s="1939" t="s">
        <v>1071</v>
      </c>
      <c r="D50" s="1939"/>
      <c r="E50" s="1939"/>
      <c r="F50" s="1939"/>
      <c r="G50" s="1939"/>
      <c r="H50" s="1561"/>
      <c r="I50" s="147"/>
    </row>
    <row r="51" spans="2:10" ht="15.75" thickBot="1" x14ac:dyDescent="0.3">
      <c r="B51" s="385"/>
      <c r="C51" s="135" t="s">
        <v>259</v>
      </c>
      <c r="D51"/>
      <c r="E51"/>
      <c r="F51"/>
      <c r="G51" s="129"/>
      <c r="H51" s="146">
        <f>H49*H50</f>
        <v>0</v>
      </c>
      <c r="I51" s="147"/>
    </row>
    <row r="52" spans="2:10" ht="15.75" thickBot="1" x14ac:dyDescent="0.3">
      <c r="B52" s="385"/>
      <c r="C52" s="387"/>
      <c r="D52" s="387"/>
      <c r="E52" s="387"/>
      <c r="F52" s="128"/>
      <c r="G52" s="129"/>
      <c r="H52" s="129"/>
      <c r="I52" s="144"/>
    </row>
    <row r="53" spans="2:10" s="858" customFormat="1" ht="20.25" thickTop="1" thickBot="1" x14ac:dyDescent="0.35">
      <c r="B53" s="855"/>
      <c r="C53" s="856"/>
      <c r="D53" s="856"/>
      <c r="E53" s="856"/>
      <c r="F53" s="1930" t="s">
        <v>260</v>
      </c>
      <c r="G53" s="1931"/>
      <c r="H53" s="859">
        <f>MIN(H34,H44,H51)</f>
        <v>0</v>
      </c>
      <c r="I53" s="857"/>
    </row>
    <row r="54" spans="2:10" ht="7.5" customHeight="1" thickBot="1" x14ac:dyDescent="0.3">
      <c r="B54" s="917"/>
      <c r="C54"/>
      <c r="D54"/>
      <c r="E54"/>
      <c r="F54"/>
      <c r="G54"/>
      <c r="H54"/>
      <c r="I54" s="918"/>
    </row>
    <row r="55" spans="2:10" ht="15.75" thickBot="1" x14ac:dyDescent="0.3">
      <c r="B55" s="917"/>
      <c r="C55"/>
      <c r="D55"/>
      <c r="E55"/>
      <c r="F55" s="1932" t="str">
        <f ca="1">IF((SUMIF('7A'!D27:D36,"Tax Credits*",'7A'!E27:E35))&lt;H55,Messages!B42,Messages!B43)</f>
        <v>Expected LIHTC Equity</v>
      </c>
      <c r="G55" s="1933"/>
      <c r="H55" s="860">
        <f>ROUND((H53*H42*10),0)</f>
        <v>0</v>
      </c>
      <c r="I55" s="918"/>
      <c r="J55" s="1326"/>
    </row>
    <row r="56" spans="2:10" ht="15.75" thickBot="1" x14ac:dyDescent="0.3">
      <c r="B56" s="394"/>
      <c r="C56" s="395"/>
      <c r="D56" s="395"/>
      <c r="E56" s="395"/>
      <c r="F56" s="1178"/>
      <c r="G56" s="1178"/>
      <c r="H56" s="1178"/>
      <c r="I56" s="396"/>
    </row>
  </sheetData>
  <sheetProtection algorithmName="SHA-512" hashValue="ITtb/C744/7iBT2quwng9nPMpCOneCkuQG9/RK8NaZoGDiY5ko5awRvDbk9ulBERegkB+cIIw1UEkplCjphwAw==" saltValue="EQClAyH9Q1vgvOGEYujCsA==" spinCount="100000" sheet="1" formatCells="0" formatColumns="0" formatRows="0"/>
  <mergeCells count="7">
    <mergeCell ref="C7:G7"/>
    <mergeCell ref="F53:G53"/>
    <mergeCell ref="F55:G55"/>
    <mergeCell ref="C9:F9"/>
    <mergeCell ref="C11:D11"/>
    <mergeCell ref="D14:F14"/>
    <mergeCell ref="C50:G50"/>
  </mergeCells>
  <conditionalFormatting sqref="F55:G55">
    <cfRule type="containsText" dxfId="67" priority="1" operator="containsText" text="ENTER">
      <formula>NOT(ISERROR(SEARCH("ENTER",F55)))</formula>
    </cfRule>
  </conditionalFormatting>
  <dataValidations count="5">
    <dataValidation type="list" allowBlank="1" showInputMessage="1" showErrorMessage="1" promptTitle="Basis Boost" prompt="Select &quot;Yes&quot; or &quot;No&quot; for form to calculate correctly" sqref="G14">
      <formula1>"Select…,Yes,No"</formula1>
    </dataValidation>
    <dataValidation type="list" allowBlank="1" showInputMessage="1" showErrorMessage="1" sqref="H46">
      <formula1>"Select…,Yes,No"</formula1>
    </dataValidation>
    <dataValidation type="list" allowBlank="1" showInputMessage="1" showErrorMessage="1" sqref="J23">
      <formula1>"4%,9%,n/a"</formula1>
    </dataValidation>
    <dataValidation type="list" allowBlank="1" showInputMessage="1" showErrorMessage="1" sqref="C11">
      <formula1>"select…,n/a,4%,9%"</formula1>
    </dataValidation>
    <dataValidation allowBlank="1" showInputMessage="1" showErrorMessage="1" promptTitle="Credit Limit and Bedroom Mixes" prompt="If your project includes 3 and/or 4 bedroom units in addition to Studio through 2 bedroom units, enter a weighted average value here. _x000a__x000a_E.g. (20 one bedroom units x $27,640) + (30 three bedroom units x $31,000) = $1,482,800/50 = $29,656" sqref="H50"/>
  </dataValidations>
  <hyperlinks>
    <hyperlink ref="C50:G50" r:id="rId1" display="Maximum Annual Credit Per Low-Income Unit Limit (use latest Exhibit J values from LIHTC website)"/>
  </hyperlinks>
  <pageMargins left="0.7" right="0.4" top="0.7" bottom="0.7" header="0.3" footer="0.3"/>
  <pageSetup scale="82" orientation="portrait" r:id="rId2"/>
  <headerFooter>
    <oddFooter>&amp;LForm 6D
LIHTC Calculation&amp;CCFA Forms</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6:O66"/>
  <sheetViews>
    <sheetView showGridLines="0" topLeftCell="A34" zoomScaleNormal="100" workbookViewId="0">
      <selection activeCell="L23" sqref="L23"/>
    </sheetView>
  </sheetViews>
  <sheetFormatPr defaultColWidth="9.140625" defaultRowHeight="15" x14ac:dyDescent="0.25"/>
  <cols>
    <col min="1" max="2" width="1.7109375" style="315" customWidth="1"/>
    <col min="3" max="3" width="2.85546875" style="315" customWidth="1"/>
    <col min="4" max="4" width="14.28515625" style="315" customWidth="1"/>
    <col min="5" max="5" width="9.140625" style="315"/>
    <col min="6" max="6" width="4.28515625" style="315" customWidth="1"/>
    <col min="7" max="7" width="11.42578125" style="315" customWidth="1"/>
    <col min="8" max="8" width="12.28515625" style="315" bestFit="1" customWidth="1"/>
    <col min="9" max="9" width="31.42578125" style="315" customWidth="1"/>
    <col min="10" max="10" width="1.7109375" style="315" customWidth="1"/>
    <col min="11" max="16384" width="9.140625" style="315"/>
  </cols>
  <sheetData>
    <row r="6" spans="2:10" ht="15.75" thickBot="1" x14ac:dyDescent="0.3"/>
    <row r="7" spans="2:10" x14ac:dyDescent="0.25">
      <c r="B7" s="399"/>
      <c r="C7" s="292"/>
      <c r="D7" s="292"/>
      <c r="E7" s="292"/>
      <c r="F7" s="292"/>
      <c r="G7" s="292"/>
      <c r="H7" s="292"/>
      <c r="I7" s="292"/>
      <c r="J7" s="400"/>
    </row>
    <row r="8" spans="2:10" ht="18.75" x14ac:dyDescent="0.3">
      <c r="B8" s="401"/>
      <c r="C8" s="1767" t="s">
        <v>947</v>
      </c>
      <c r="D8" s="1767"/>
      <c r="E8" s="1767"/>
      <c r="F8" s="1767"/>
      <c r="G8" s="1767"/>
      <c r="H8" s="1767"/>
      <c r="I8" s="1767"/>
      <c r="J8" s="402"/>
    </row>
    <row r="9" spans="2:10" x14ac:dyDescent="0.25">
      <c r="B9" s="401"/>
      <c r="C9" s="112"/>
      <c r="D9" s="112"/>
      <c r="E9" s="112"/>
      <c r="F9" s="112"/>
      <c r="G9" s="112"/>
      <c r="H9" s="112"/>
      <c r="I9" s="112"/>
      <c r="J9" s="402"/>
    </row>
    <row r="10" spans="2:10" ht="15.75" thickBot="1" x14ac:dyDescent="0.3">
      <c r="B10" s="401"/>
      <c r="C10" s="1865" t="str">
        <f>IF('1'!G5="",Messages!B3,(CONCATENATE("Project Name: ",'1'!G5)))</f>
        <v>Enter Project Name on Form 1</v>
      </c>
      <c r="D10" s="1865"/>
      <c r="E10" s="1865"/>
      <c r="F10" s="1865"/>
      <c r="G10" s="1865"/>
      <c r="H10" s="1865"/>
      <c r="I10" s="1865"/>
      <c r="J10" s="402"/>
    </row>
    <row r="11" spans="2:10" ht="15" customHeight="1" thickBot="1" x14ac:dyDescent="0.3">
      <c r="B11" s="401"/>
      <c r="C11" s="112"/>
      <c r="D11" s="112"/>
      <c r="E11" s="112"/>
      <c r="F11" s="112"/>
      <c r="G11" s="112"/>
      <c r="H11" s="112"/>
      <c r="I11" s="112"/>
      <c r="J11" s="402"/>
    </row>
    <row r="12" spans="2:10" ht="15.75" thickBot="1" x14ac:dyDescent="0.3">
      <c r="B12" s="401"/>
      <c r="C12" s="403" t="s">
        <v>261</v>
      </c>
      <c r="D12" s="509"/>
      <c r="E12" s="509"/>
      <c r="F12" s="1590" t="s">
        <v>262</v>
      </c>
      <c r="G12" s="1591" t="s">
        <v>263</v>
      </c>
      <c r="H12" s="1591" t="s">
        <v>83</v>
      </c>
      <c r="I12" s="1592" t="s">
        <v>264</v>
      </c>
      <c r="J12" s="317"/>
    </row>
    <row r="13" spans="2:10" ht="15.75" thickBot="1" x14ac:dyDescent="0.3">
      <c r="B13" s="401"/>
      <c r="C13" s="404" t="s">
        <v>265</v>
      </c>
      <c r="D13" s="404"/>
      <c r="E13" s="404"/>
      <c r="F13" s="115"/>
      <c r="G13" s="115"/>
      <c r="H13" s="112"/>
      <c r="I13" s="112"/>
      <c r="J13" s="402"/>
    </row>
    <row r="14" spans="2:10" ht="15.75" thickBot="1" x14ac:dyDescent="0.3">
      <c r="B14" s="401"/>
      <c r="C14" s="35"/>
      <c r="D14" s="35" t="s">
        <v>266</v>
      </c>
      <c r="E14" s="35"/>
      <c r="F14" s="508"/>
      <c r="G14" s="1140"/>
      <c r="H14" s="1466">
        <f>F14*G14</f>
        <v>0</v>
      </c>
      <c r="I14" s="505"/>
      <c r="J14" s="402"/>
    </row>
    <row r="15" spans="2:10" ht="15.75" thickBot="1" x14ac:dyDescent="0.3">
      <c r="B15" s="401"/>
      <c r="C15" s="35"/>
      <c r="D15" s="35"/>
      <c r="E15" s="35"/>
      <c r="F15" s="405"/>
      <c r="G15" s="406"/>
      <c r="H15" s="1467">
        <f>H14</f>
        <v>0</v>
      </c>
      <c r="I15" s="506"/>
      <c r="J15" s="402"/>
    </row>
    <row r="16" spans="2:10" ht="3.75" customHeight="1" x14ac:dyDescent="0.25">
      <c r="B16" s="401"/>
      <c r="C16" s="35"/>
      <c r="D16" s="35"/>
      <c r="E16" s="35"/>
      <c r="F16" s="115"/>
      <c r="G16" s="115"/>
      <c r="H16" s="19"/>
      <c r="I16" s="112"/>
      <c r="J16" s="402"/>
    </row>
    <row r="17" spans="2:10" ht="15.75" thickBot="1" x14ac:dyDescent="0.3">
      <c r="B17" s="401"/>
      <c r="C17" s="404" t="s">
        <v>267</v>
      </c>
      <c r="D17" s="404"/>
      <c r="E17" s="404"/>
      <c r="F17" s="115"/>
      <c r="G17" s="115"/>
      <c r="H17" s="19"/>
      <c r="I17" s="112"/>
      <c r="J17" s="402"/>
    </row>
    <row r="18" spans="2:10" x14ac:dyDescent="0.25">
      <c r="B18" s="401"/>
      <c r="C18" s="35"/>
      <c r="D18" s="35" t="s">
        <v>268</v>
      </c>
      <c r="E18" s="35"/>
      <c r="F18" s="695"/>
      <c r="G18" s="1141"/>
      <c r="H18" s="1468">
        <f t="shared" ref="H18:H25" si="0">F18*G18</f>
        <v>0</v>
      </c>
      <c r="I18" s="696"/>
      <c r="J18" s="402"/>
    </row>
    <row r="19" spans="2:10" x14ac:dyDescent="0.25">
      <c r="B19" s="401"/>
      <c r="C19" s="35"/>
      <c r="D19" s="35" t="s">
        <v>269</v>
      </c>
      <c r="E19" s="35"/>
      <c r="F19" s="697"/>
      <c r="G19" s="1142"/>
      <c r="H19" s="1469">
        <f t="shared" si="0"/>
        <v>0</v>
      </c>
      <c r="I19" s="698"/>
      <c r="J19" s="402"/>
    </row>
    <row r="20" spans="2:10" x14ac:dyDescent="0.25">
      <c r="B20" s="401"/>
      <c r="C20" s="35"/>
      <c r="D20" s="35" t="s">
        <v>270</v>
      </c>
      <c r="E20" s="35"/>
      <c r="F20" s="697"/>
      <c r="G20" s="1142"/>
      <c r="H20" s="1469">
        <f t="shared" si="0"/>
        <v>0</v>
      </c>
      <c r="I20" s="698"/>
      <c r="J20" s="402"/>
    </row>
    <row r="21" spans="2:10" x14ac:dyDescent="0.25">
      <c r="B21" s="401"/>
      <c r="C21" s="35"/>
      <c r="D21" s="35" t="s">
        <v>101</v>
      </c>
      <c r="E21" s="35"/>
      <c r="F21" s="697"/>
      <c r="G21" s="1142"/>
      <c r="H21" s="1469">
        <f t="shared" si="0"/>
        <v>0</v>
      </c>
      <c r="I21" s="698"/>
      <c r="J21" s="402"/>
    </row>
    <row r="22" spans="2:10" x14ac:dyDescent="0.25">
      <c r="B22" s="401"/>
      <c r="C22" s="35"/>
      <c r="D22" s="35" t="s">
        <v>271</v>
      </c>
      <c r="E22" s="35"/>
      <c r="F22" s="697"/>
      <c r="G22" s="1142"/>
      <c r="H22" s="1469">
        <f t="shared" si="0"/>
        <v>0</v>
      </c>
      <c r="I22" s="698"/>
      <c r="J22" s="402"/>
    </row>
    <row r="23" spans="2:10" x14ac:dyDescent="0.25">
      <c r="B23" s="401"/>
      <c r="C23" s="35"/>
      <c r="D23" s="35" t="s">
        <v>272</v>
      </c>
      <c r="E23" s="35"/>
      <c r="F23" s="697"/>
      <c r="G23" s="1142"/>
      <c r="H23" s="1469">
        <f t="shared" si="0"/>
        <v>0</v>
      </c>
      <c r="I23" s="698"/>
      <c r="J23" s="402"/>
    </row>
    <row r="24" spans="2:10" x14ac:dyDescent="0.25">
      <c r="B24" s="401"/>
      <c r="C24" s="35"/>
      <c r="D24" s="35" t="s">
        <v>228</v>
      </c>
      <c r="E24" s="35"/>
      <c r="F24" s="697"/>
      <c r="G24" s="1142"/>
      <c r="H24" s="1469">
        <f t="shared" si="0"/>
        <v>0</v>
      </c>
      <c r="I24" s="698"/>
      <c r="J24" s="402"/>
    </row>
    <row r="25" spans="2:10" ht="15.75" thickBot="1" x14ac:dyDescent="0.3">
      <c r="B25" s="401"/>
      <c r="C25" s="35"/>
      <c r="D25" s="35" t="s">
        <v>273</v>
      </c>
      <c r="E25" s="35"/>
      <c r="F25" s="699"/>
      <c r="G25" s="1143"/>
      <c r="H25" s="1470">
        <f t="shared" si="0"/>
        <v>0</v>
      </c>
      <c r="I25" s="700"/>
      <c r="J25" s="402"/>
    </row>
    <row r="26" spans="2:10" ht="15.75" thickBot="1" x14ac:dyDescent="0.3">
      <c r="B26" s="401"/>
      <c r="C26" s="35"/>
      <c r="D26" s="35"/>
      <c r="E26" s="35"/>
      <c r="F26" s="405"/>
      <c r="G26" s="407" t="s">
        <v>156</v>
      </c>
      <c r="H26" s="1471">
        <f>SUM(H18:H25)</f>
        <v>0</v>
      </c>
      <c r="I26" s="507"/>
      <c r="J26" s="402"/>
    </row>
    <row r="27" spans="2:10" ht="3.75" customHeight="1" x14ac:dyDescent="0.25">
      <c r="B27" s="401"/>
      <c r="C27" s="35"/>
      <c r="D27" s="35"/>
      <c r="E27" s="35"/>
      <c r="F27" s="115"/>
      <c r="G27" s="115"/>
      <c r="H27" s="19"/>
      <c r="I27" s="112"/>
      <c r="J27" s="402"/>
    </row>
    <row r="28" spans="2:10" ht="15.75" thickBot="1" x14ac:dyDescent="0.3">
      <c r="B28" s="401"/>
      <c r="C28" s="404" t="s">
        <v>274</v>
      </c>
      <c r="D28" s="404"/>
      <c r="E28" s="404"/>
      <c r="F28" s="115"/>
      <c r="G28" s="115"/>
      <c r="H28" s="19"/>
      <c r="I28" s="112"/>
      <c r="J28" s="402"/>
    </row>
    <row r="29" spans="2:10" x14ac:dyDescent="0.25">
      <c r="B29" s="401"/>
      <c r="C29" s="35"/>
      <c r="D29" s="35" t="s">
        <v>275</v>
      </c>
      <c r="E29" s="35"/>
      <c r="F29" s="695"/>
      <c r="G29" s="1141"/>
      <c r="H29" s="1468">
        <f t="shared" ref="H29:H36" si="1">F29*G29</f>
        <v>0</v>
      </c>
      <c r="I29" s="696"/>
      <c r="J29" s="402"/>
    </row>
    <row r="30" spans="2:10" x14ac:dyDescent="0.25">
      <c r="B30" s="401"/>
      <c r="C30" s="35"/>
      <c r="D30" s="35" t="s">
        <v>276</v>
      </c>
      <c r="E30" s="35"/>
      <c r="F30" s="697"/>
      <c r="G30" s="1142"/>
      <c r="H30" s="1469">
        <f t="shared" si="1"/>
        <v>0</v>
      </c>
      <c r="I30" s="698"/>
      <c r="J30" s="402"/>
    </row>
    <row r="31" spans="2:10" x14ac:dyDescent="0.25">
      <c r="B31" s="401"/>
      <c r="C31" s="35"/>
      <c r="D31" s="35" t="s">
        <v>277</v>
      </c>
      <c r="E31" s="35"/>
      <c r="F31" s="697"/>
      <c r="G31" s="1142"/>
      <c r="H31" s="1469">
        <f t="shared" si="1"/>
        <v>0</v>
      </c>
      <c r="I31" s="698"/>
      <c r="J31" s="402"/>
    </row>
    <row r="32" spans="2:10" x14ac:dyDescent="0.25">
      <c r="B32" s="401"/>
      <c r="C32" s="35"/>
      <c r="D32" s="35" t="s">
        <v>278</v>
      </c>
      <c r="E32" s="35"/>
      <c r="F32" s="697"/>
      <c r="G32" s="1142"/>
      <c r="H32" s="1469">
        <f t="shared" si="1"/>
        <v>0</v>
      </c>
      <c r="I32" s="698"/>
      <c r="J32" s="402"/>
    </row>
    <row r="33" spans="2:10" x14ac:dyDescent="0.25">
      <c r="B33" s="401"/>
      <c r="C33" s="35"/>
      <c r="D33" s="35" t="s">
        <v>279</v>
      </c>
      <c r="E33" s="35"/>
      <c r="F33" s="697"/>
      <c r="G33" s="1142"/>
      <c r="H33" s="1469">
        <f t="shared" si="1"/>
        <v>0</v>
      </c>
      <c r="I33" s="698"/>
      <c r="J33" s="402"/>
    </row>
    <row r="34" spans="2:10" x14ac:dyDescent="0.25">
      <c r="B34" s="401"/>
      <c r="C34" s="35"/>
      <c r="D34" s="35" t="s">
        <v>280</v>
      </c>
      <c r="E34" s="35"/>
      <c r="F34" s="697"/>
      <c r="G34" s="1142"/>
      <c r="H34" s="1469">
        <f t="shared" si="1"/>
        <v>0</v>
      </c>
      <c r="I34" s="698"/>
      <c r="J34" s="402"/>
    </row>
    <row r="35" spans="2:10" x14ac:dyDescent="0.25">
      <c r="B35" s="401"/>
      <c r="C35" s="35"/>
      <c r="D35" s="35" t="s">
        <v>281</v>
      </c>
      <c r="E35" s="35"/>
      <c r="F35" s="697"/>
      <c r="G35" s="1142"/>
      <c r="H35" s="1469">
        <f t="shared" si="1"/>
        <v>0</v>
      </c>
      <c r="I35" s="698"/>
      <c r="J35" s="402"/>
    </row>
    <row r="36" spans="2:10" ht="15.75" thickBot="1" x14ac:dyDescent="0.3">
      <c r="B36" s="401"/>
      <c r="C36" s="35"/>
      <c r="D36" s="35" t="s">
        <v>282</v>
      </c>
      <c r="E36" s="35"/>
      <c r="F36" s="701"/>
      <c r="G36" s="1144"/>
      <c r="H36" s="1470">
        <f t="shared" si="1"/>
        <v>0</v>
      </c>
      <c r="I36" s="700"/>
      <c r="J36" s="402"/>
    </row>
    <row r="37" spans="2:10" ht="15.75" thickBot="1" x14ac:dyDescent="0.3">
      <c r="B37" s="401"/>
      <c r="C37" s="35"/>
      <c r="D37" s="35"/>
      <c r="E37" s="35"/>
      <c r="F37" s="405"/>
      <c r="G37" s="407" t="s">
        <v>156</v>
      </c>
      <c r="H37" s="1467">
        <f>SUM(H29:H36)</f>
        <v>0</v>
      </c>
      <c r="I37" s="506"/>
      <c r="J37" s="402"/>
    </row>
    <row r="38" spans="2:10" ht="3.75" customHeight="1" x14ac:dyDescent="0.25">
      <c r="B38" s="401"/>
      <c r="C38" s="35"/>
      <c r="D38" s="35"/>
      <c r="E38" s="35"/>
      <c r="F38" s="115"/>
      <c r="G38" s="115"/>
      <c r="H38" s="19"/>
      <c r="I38" s="112"/>
      <c r="J38" s="402"/>
    </row>
    <row r="39" spans="2:10" ht="15.75" thickBot="1" x14ac:dyDescent="0.3">
      <c r="B39" s="401"/>
      <c r="C39" s="404" t="s">
        <v>283</v>
      </c>
      <c r="D39" s="404"/>
      <c r="E39" s="404"/>
      <c r="F39" s="115"/>
      <c r="G39" s="115"/>
      <c r="H39" s="19"/>
      <c r="I39" s="112"/>
      <c r="J39" s="402"/>
    </row>
    <row r="40" spans="2:10" x14ac:dyDescent="0.25">
      <c r="B40" s="401"/>
      <c r="C40" s="35"/>
      <c r="D40" s="35" t="s">
        <v>284</v>
      </c>
      <c r="E40" s="35"/>
      <c r="F40" s="695"/>
      <c r="G40" s="1141"/>
      <c r="H40" s="1468">
        <f>F40*G40</f>
        <v>0</v>
      </c>
      <c r="I40" s="696"/>
      <c r="J40" s="402"/>
    </row>
    <row r="41" spans="2:10" x14ac:dyDescent="0.25">
      <c r="B41" s="401"/>
      <c r="C41" s="35"/>
      <c r="D41" s="35" t="s">
        <v>285</v>
      </c>
      <c r="E41" s="35"/>
      <c r="F41" s="702"/>
      <c r="G41" s="1145"/>
      <c r="H41" s="1472">
        <f>F41*G41</f>
        <v>0</v>
      </c>
      <c r="I41" s="698"/>
      <c r="J41" s="402"/>
    </row>
    <row r="42" spans="2:10" x14ac:dyDescent="0.25">
      <c r="B42" s="401"/>
      <c r="C42" s="35"/>
      <c r="D42" s="35" t="s">
        <v>286</v>
      </c>
      <c r="E42" s="35"/>
      <c r="F42" s="111"/>
      <c r="G42" s="110"/>
      <c r="H42" s="110"/>
      <c r="I42" s="704"/>
      <c r="J42" s="402"/>
    </row>
    <row r="43" spans="2:10" x14ac:dyDescent="0.25">
      <c r="B43" s="401"/>
      <c r="C43" s="35"/>
      <c r="D43" s="1940" t="s">
        <v>503</v>
      </c>
      <c r="E43" s="1940"/>
      <c r="F43" s="703"/>
      <c r="G43" s="1146"/>
      <c r="H43" s="1473">
        <f>F43*G43</f>
        <v>0</v>
      </c>
      <c r="I43" s="698"/>
      <c r="J43" s="402"/>
    </row>
    <row r="44" spans="2:10" ht="15.75" thickBot="1" x14ac:dyDescent="0.3">
      <c r="B44" s="401"/>
      <c r="C44" s="35"/>
      <c r="D44" s="1940" t="s">
        <v>504</v>
      </c>
      <c r="E44" s="1940"/>
      <c r="F44" s="701"/>
      <c r="G44" s="1144"/>
      <c r="H44" s="1470">
        <f>F44*G44</f>
        <v>0</v>
      </c>
      <c r="I44" s="700"/>
      <c r="J44" s="402"/>
    </row>
    <row r="45" spans="2:10" ht="15.75" thickBot="1" x14ac:dyDescent="0.3">
      <c r="B45" s="401"/>
      <c r="C45" s="35"/>
      <c r="D45" s="35"/>
      <c r="E45" s="35"/>
      <c r="F45" s="405"/>
      <c r="G45" s="407" t="s">
        <v>156</v>
      </c>
      <c r="H45" s="1467">
        <f>SUM(H40:H41)+SUM(H43:H44)</f>
        <v>0</v>
      </c>
      <c r="I45" s="506"/>
      <c r="J45" s="402"/>
    </row>
    <row r="46" spans="2:10" ht="3.75" customHeight="1" x14ac:dyDescent="0.25">
      <c r="B46" s="401"/>
      <c r="C46" s="35"/>
      <c r="D46" s="35"/>
      <c r="E46" s="35"/>
      <c r="F46" s="115"/>
      <c r="G46" s="115"/>
      <c r="H46" s="19"/>
      <c r="I46" s="112"/>
      <c r="J46" s="402"/>
    </row>
    <row r="47" spans="2:10" ht="15.75" thickBot="1" x14ac:dyDescent="0.3">
      <c r="B47" s="401"/>
      <c r="C47" s="404" t="s">
        <v>287</v>
      </c>
      <c r="D47" s="404"/>
      <c r="E47" s="404"/>
      <c r="F47" s="115"/>
      <c r="G47" s="115"/>
      <c r="H47" s="19"/>
      <c r="I47" s="112"/>
      <c r="J47" s="402"/>
    </row>
    <row r="48" spans="2:10" x14ac:dyDescent="0.25">
      <c r="B48" s="401"/>
      <c r="C48" s="35"/>
      <c r="D48" s="35" t="s">
        <v>288</v>
      </c>
      <c r="E48" s="35"/>
      <c r="F48" s="695"/>
      <c r="G48" s="1141"/>
      <c r="H48" s="1468">
        <f>F48*G48</f>
        <v>0</v>
      </c>
      <c r="I48" s="696"/>
      <c r="J48" s="402"/>
    </row>
    <row r="49" spans="2:15" x14ac:dyDescent="0.25">
      <c r="B49" s="401"/>
      <c r="C49" s="35"/>
      <c r="D49" s="35" t="s">
        <v>289</v>
      </c>
      <c r="E49" s="35"/>
      <c r="F49" s="697"/>
      <c r="G49" s="1142"/>
      <c r="H49" s="1469">
        <f>F49*G49</f>
        <v>0</v>
      </c>
      <c r="I49" s="698"/>
      <c r="J49" s="402"/>
    </row>
    <row r="50" spans="2:15" x14ac:dyDescent="0.25">
      <c r="B50" s="401"/>
      <c r="C50" s="35"/>
      <c r="D50" s="35" t="s">
        <v>269</v>
      </c>
      <c r="E50" s="35"/>
      <c r="F50" s="697"/>
      <c r="G50" s="1142"/>
      <c r="H50" s="1469">
        <f>F50*G50</f>
        <v>0</v>
      </c>
      <c r="I50" s="698"/>
      <c r="J50" s="402"/>
    </row>
    <row r="51" spans="2:15" ht="15.75" thickBot="1" x14ac:dyDescent="0.3">
      <c r="B51" s="401"/>
      <c r="C51" s="35"/>
      <c r="D51" s="35" t="s">
        <v>290</v>
      </c>
      <c r="E51" s="35"/>
      <c r="F51" s="699"/>
      <c r="G51" s="1143"/>
      <c r="H51" s="1470">
        <f>F51*G51</f>
        <v>0</v>
      </c>
      <c r="I51" s="700"/>
      <c r="J51" s="402"/>
    </row>
    <row r="52" spans="2:15" ht="15.75" thickBot="1" x14ac:dyDescent="0.3">
      <c r="B52" s="401"/>
      <c r="C52" s="35"/>
      <c r="D52" s="35"/>
      <c r="E52" s="35"/>
      <c r="F52" s="405"/>
      <c r="G52" s="407" t="s">
        <v>156</v>
      </c>
      <c r="H52" s="1467">
        <f>SUM(H48:H51)</f>
        <v>0</v>
      </c>
      <c r="I52" s="506"/>
      <c r="J52" s="402"/>
    </row>
    <row r="53" spans="2:15" ht="3.75" customHeight="1" x14ac:dyDescent="0.25">
      <c r="B53" s="401"/>
      <c r="C53" s="35"/>
      <c r="D53" s="35"/>
      <c r="E53" s="35"/>
      <c r="F53" s="115"/>
      <c r="G53" s="115"/>
      <c r="H53" s="19"/>
      <c r="I53" s="112"/>
      <c r="J53" s="402"/>
    </row>
    <row r="54" spans="2:15" ht="15.75" thickBot="1" x14ac:dyDescent="0.3">
      <c r="B54" s="401"/>
      <c r="C54" s="404" t="s">
        <v>228</v>
      </c>
      <c r="D54" s="404"/>
      <c r="E54" s="404"/>
      <c r="F54" s="408"/>
      <c r="G54" s="408"/>
      <c r="H54" s="1474"/>
      <c r="I54" s="279"/>
      <c r="J54" s="402"/>
    </row>
    <row r="55" spans="2:15" ht="15.75" thickBot="1" x14ac:dyDescent="0.3">
      <c r="B55" s="401"/>
      <c r="C55" s="35"/>
      <c r="D55" s="35"/>
      <c r="E55" s="35"/>
      <c r="F55" s="397"/>
      <c r="G55" s="398"/>
      <c r="H55" s="1475">
        <f>F55*G55</f>
        <v>0</v>
      </c>
      <c r="I55" s="505"/>
      <c r="J55" s="402"/>
    </row>
    <row r="56" spans="2:15" ht="15.75" thickBot="1" x14ac:dyDescent="0.3">
      <c r="B56" s="401"/>
      <c r="C56" s="35"/>
      <c r="D56" s="35"/>
      <c r="E56" s="35"/>
      <c r="F56" s="405"/>
      <c r="G56" s="407" t="s">
        <v>156</v>
      </c>
      <c r="H56" s="1467">
        <f>SUM(H55)</f>
        <v>0</v>
      </c>
      <c r="I56" s="506"/>
      <c r="J56" s="402"/>
    </row>
    <row r="57" spans="2:15" ht="7.5" customHeight="1" thickBot="1" x14ac:dyDescent="0.3">
      <c r="B57" s="401"/>
      <c r="C57" s="35"/>
      <c r="D57" s="35"/>
      <c r="E57" s="35"/>
      <c r="F57" s="115"/>
      <c r="G57" s="115"/>
      <c r="H57" s="1454"/>
      <c r="I57" s="115"/>
      <c r="J57" s="402"/>
    </row>
    <row r="58" spans="2:15" ht="15.75" customHeight="1" thickBot="1" x14ac:dyDescent="0.3">
      <c r="B58" s="409"/>
      <c r="C58" s="510" t="s">
        <v>53</v>
      </c>
      <c r="D58" s="410"/>
      <c r="E58" s="411"/>
      <c r="F58" s="412"/>
      <c r="G58" s="413"/>
      <c r="H58" s="1476">
        <f>ROUND((H15+H26+H37+H45+H52+H56),0)</f>
        <v>0</v>
      </c>
      <c r="I58" s="1943" t="str">
        <f>IF(H58&lt;&gt;(ROUND(('6A'!J107+'6A'!J108),0)),Messages!B47,"")</f>
        <v/>
      </c>
      <c r="J58" s="1944"/>
    </row>
    <row r="59" spans="2:15" ht="9" customHeight="1" thickBot="1" x14ac:dyDescent="0.3">
      <c r="B59" s="414"/>
      <c r="C59" s="322"/>
      <c r="D59" s="322"/>
      <c r="E59" s="322"/>
      <c r="F59" s="322"/>
      <c r="G59" s="322"/>
      <c r="H59" s="415" t="s">
        <v>34</v>
      </c>
      <c r="I59" s="322"/>
      <c r="J59" s="367"/>
    </row>
    <row r="60" spans="2:15" x14ac:dyDescent="0.25">
      <c r="I60" s="1941" t="str">
        <f>IF(I58="WARNING: Does not match Form 6A",Messages!B48,"")</f>
        <v/>
      </c>
    </row>
    <row r="61" spans="2:15" x14ac:dyDescent="0.25">
      <c r="I61" s="1942"/>
    </row>
    <row r="62" spans="2:15" x14ac:dyDescent="0.25">
      <c r="I62" s="1942"/>
      <c r="L62" s="802"/>
      <c r="M62" s="802"/>
      <c r="N62" s="802"/>
      <c r="O62" s="802"/>
    </row>
    <row r="63" spans="2:15" ht="15" customHeight="1" x14ac:dyDescent="0.25">
      <c r="I63" s="1942"/>
      <c r="J63" s="802"/>
      <c r="K63" s="802"/>
      <c r="L63" s="802"/>
    </row>
    <row r="64" spans="2:15" x14ac:dyDescent="0.25">
      <c r="H64" s="802"/>
      <c r="I64" s="802"/>
      <c r="J64" s="802"/>
      <c r="K64" s="802"/>
      <c r="L64" s="802"/>
    </row>
    <row r="65" spans="8:12" x14ac:dyDescent="0.25">
      <c r="H65" s="802"/>
      <c r="I65" s="802"/>
      <c r="J65" s="802"/>
      <c r="K65" s="802"/>
      <c r="L65" s="802"/>
    </row>
    <row r="66" spans="8:12" x14ac:dyDescent="0.25">
      <c r="H66" s="802"/>
      <c r="I66" s="802"/>
      <c r="J66" s="802"/>
      <c r="K66" s="802"/>
      <c r="L66" s="802"/>
    </row>
  </sheetData>
  <sheetProtection algorithmName="SHA-512" hashValue="FXadxgrZ/Oul/PR5ND3SuDLuaU67Hl2NfCgR7ilflWC4IXkItT1EJv4mY4z9A9c9pC2qqU1Ve4oGPzHbsJaXGg==" saltValue="PNwqP37PM4kkWGwaeKmW0w==" spinCount="100000" sheet="1" formatCells="0" formatColumns="0" formatRows="0"/>
  <mergeCells count="6">
    <mergeCell ref="D43:E43"/>
    <mergeCell ref="D44:E44"/>
    <mergeCell ref="C8:I8"/>
    <mergeCell ref="C10:I10"/>
    <mergeCell ref="I60:I63"/>
    <mergeCell ref="I58:J58"/>
  </mergeCells>
  <conditionalFormatting sqref="I58:J58">
    <cfRule type="containsText" dxfId="66" priority="2" operator="containsText" text="warning">
      <formula>NOT(ISERROR(SEARCH("warning",I58)))</formula>
    </cfRule>
  </conditionalFormatting>
  <conditionalFormatting sqref="I60:I63">
    <cfRule type="containsText" dxfId="65" priority="1" operator="containsText" text="ensure">
      <formula>NOT(ISERROR(SEARCH("ensure",I60)))</formula>
    </cfRule>
  </conditionalFormatting>
  <pageMargins left="0.7" right="0.7" top="0.75" bottom="0.75" header="0.3" footer="0.3"/>
  <pageSetup scale="94" orientation="portrait" r:id="rId1"/>
  <headerFooter>
    <oddFooter>&amp;LForm 6E
Fee Schedule&amp;CCFA Forms</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3:H191"/>
  <sheetViews>
    <sheetView topLeftCell="A58" workbookViewId="0">
      <selection activeCell="B56" sqref="B56"/>
    </sheetView>
  </sheetViews>
  <sheetFormatPr defaultColWidth="9.140625" defaultRowHeight="15" x14ac:dyDescent="0.25"/>
  <cols>
    <col min="1" max="1" width="19.140625" bestFit="1" customWidth="1"/>
    <col min="2" max="2" width="33.140625" bestFit="1" customWidth="1"/>
    <col min="4" max="4" width="19.5703125" bestFit="1" customWidth="1"/>
    <col min="5" max="5" width="26" bestFit="1" customWidth="1"/>
    <col min="7" max="7" width="16.5703125" bestFit="1" customWidth="1"/>
    <col min="8" max="8" width="10.7109375" bestFit="1" customWidth="1"/>
  </cols>
  <sheetData>
    <row r="3" spans="1:2" x14ac:dyDescent="0.25">
      <c r="A3" s="115" t="s">
        <v>498</v>
      </c>
      <c r="B3" s="273" t="s">
        <v>505</v>
      </c>
    </row>
    <row r="4" spans="1:2" x14ac:dyDescent="0.25">
      <c r="A4" s="115"/>
      <c r="B4" s="567" t="s">
        <v>890</v>
      </c>
    </row>
    <row r="5" spans="1:2" x14ac:dyDescent="0.25">
      <c r="B5" s="567" t="s">
        <v>489</v>
      </c>
    </row>
    <row r="6" spans="1:2" x14ac:dyDescent="0.25">
      <c r="B6" s="567" t="s">
        <v>953</v>
      </c>
    </row>
    <row r="7" spans="1:2" x14ac:dyDescent="0.25">
      <c r="B7" s="567" t="s">
        <v>491</v>
      </c>
    </row>
    <row r="8" spans="1:2" x14ac:dyDescent="0.25">
      <c r="B8" s="567" t="s">
        <v>497</v>
      </c>
    </row>
    <row r="9" spans="1:2" x14ac:dyDescent="0.25">
      <c r="B9" s="567" t="s">
        <v>496</v>
      </c>
    </row>
    <row r="10" spans="1:2" x14ac:dyDescent="0.25">
      <c r="B10" s="567" t="s">
        <v>487</v>
      </c>
    </row>
    <row r="11" spans="1:2" x14ac:dyDescent="0.25">
      <c r="B11" s="567" t="s">
        <v>490</v>
      </c>
    </row>
    <row r="12" spans="1:2" x14ac:dyDescent="0.25">
      <c r="B12" s="567" t="s">
        <v>518</v>
      </c>
    </row>
    <row r="13" spans="1:2" x14ac:dyDescent="0.25">
      <c r="B13" s="567" t="s">
        <v>488</v>
      </c>
    </row>
    <row r="14" spans="1:2" x14ac:dyDescent="0.25">
      <c r="B14" s="567" t="s">
        <v>510</v>
      </c>
    </row>
    <row r="15" spans="1:2" x14ac:dyDescent="0.25">
      <c r="B15" s="567" t="s">
        <v>519</v>
      </c>
    </row>
    <row r="16" spans="1:2" x14ac:dyDescent="0.25">
      <c r="B16" s="567" t="s">
        <v>520</v>
      </c>
    </row>
    <row r="17" spans="1:2" x14ac:dyDescent="0.25">
      <c r="B17" s="567" t="s">
        <v>954</v>
      </c>
    </row>
    <row r="18" spans="1:2" x14ac:dyDescent="0.25">
      <c r="B18" s="567" t="s">
        <v>472</v>
      </c>
    </row>
    <row r="19" spans="1:2" x14ac:dyDescent="0.25">
      <c r="B19" s="567" t="s">
        <v>495</v>
      </c>
    </row>
    <row r="20" spans="1:2" x14ac:dyDescent="0.25">
      <c r="B20" s="567" t="s">
        <v>938</v>
      </c>
    </row>
    <row r="21" spans="1:2" x14ac:dyDescent="0.25">
      <c r="B21" s="567" t="s">
        <v>494</v>
      </c>
    </row>
    <row r="22" spans="1:2" x14ac:dyDescent="0.25">
      <c r="B22" s="567" t="s">
        <v>493</v>
      </c>
    </row>
    <row r="23" spans="1:2" x14ac:dyDescent="0.25">
      <c r="B23" s="568" t="s">
        <v>492</v>
      </c>
    </row>
    <row r="27" spans="1:2" x14ac:dyDescent="0.25">
      <c r="A27" t="s">
        <v>521</v>
      </c>
      <c r="B27" s="273" t="s">
        <v>505</v>
      </c>
    </row>
    <row r="28" spans="1:2" x14ac:dyDescent="0.25">
      <c r="B28" s="570" t="s">
        <v>522</v>
      </c>
    </row>
    <row r="29" spans="1:2" x14ac:dyDescent="0.25">
      <c r="B29" s="569" t="s">
        <v>523</v>
      </c>
    </row>
    <row r="31" spans="1:2" x14ac:dyDescent="0.25">
      <c r="A31" t="s">
        <v>634</v>
      </c>
      <c r="B31" s="273" t="s">
        <v>505</v>
      </c>
    </row>
    <row r="32" spans="1:2" x14ac:dyDescent="0.25">
      <c r="B32" s="570" t="s">
        <v>522</v>
      </c>
    </row>
    <row r="33" spans="1:2" x14ac:dyDescent="0.25">
      <c r="B33" s="570" t="s">
        <v>523</v>
      </c>
    </row>
    <row r="34" spans="1:2" x14ac:dyDescent="0.25">
      <c r="B34" s="569" t="s">
        <v>635</v>
      </c>
    </row>
    <row r="36" spans="1:2" x14ac:dyDescent="0.25">
      <c r="A36" t="s">
        <v>649</v>
      </c>
      <c r="B36" s="273" t="s">
        <v>505</v>
      </c>
    </row>
    <row r="37" spans="1:2" x14ac:dyDescent="0.25">
      <c r="B37" s="570" t="s">
        <v>522</v>
      </c>
    </row>
    <row r="38" spans="1:2" x14ac:dyDescent="0.25">
      <c r="B38" s="570" t="s">
        <v>523</v>
      </c>
    </row>
    <row r="39" spans="1:2" x14ac:dyDescent="0.25">
      <c r="B39" s="569" t="s">
        <v>648</v>
      </c>
    </row>
    <row r="41" spans="1:2" x14ac:dyDescent="0.25">
      <c r="A41" t="s">
        <v>524</v>
      </c>
      <c r="B41" s="273" t="s">
        <v>505</v>
      </c>
    </row>
    <row r="42" spans="1:2" x14ac:dyDescent="0.25">
      <c r="B42" s="570" t="s">
        <v>525</v>
      </c>
    </row>
    <row r="43" spans="1:2" x14ac:dyDescent="0.25">
      <c r="B43" s="570" t="s">
        <v>526</v>
      </c>
    </row>
    <row r="44" spans="1:2" x14ac:dyDescent="0.25">
      <c r="B44" s="570" t="s">
        <v>527</v>
      </c>
    </row>
    <row r="45" spans="1:2" x14ac:dyDescent="0.25">
      <c r="B45" s="569" t="s">
        <v>528</v>
      </c>
    </row>
    <row r="47" spans="1:2" x14ac:dyDescent="0.25">
      <c r="A47" t="s">
        <v>529</v>
      </c>
      <c r="B47" s="273" t="s">
        <v>505</v>
      </c>
    </row>
    <row r="48" spans="1:2" x14ac:dyDescent="0.25">
      <c r="B48" s="570" t="s">
        <v>530</v>
      </c>
    </row>
    <row r="49" spans="1:8" x14ac:dyDescent="0.25">
      <c r="B49" s="569" t="s">
        <v>37</v>
      </c>
    </row>
    <row r="52" spans="1:8" x14ac:dyDescent="0.25">
      <c r="A52" t="s">
        <v>531</v>
      </c>
      <c r="B52" s="273" t="s">
        <v>517</v>
      </c>
      <c r="D52" t="s">
        <v>651</v>
      </c>
      <c r="E52" s="273" t="s">
        <v>505</v>
      </c>
      <c r="G52" t="s">
        <v>658</v>
      </c>
      <c r="H52" t="s">
        <v>659</v>
      </c>
    </row>
    <row r="53" spans="1:8" x14ac:dyDescent="0.25">
      <c r="B53" s="570" t="s">
        <v>500</v>
      </c>
      <c r="E53" s="570" t="s">
        <v>500</v>
      </c>
      <c r="G53" t="s">
        <v>652</v>
      </c>
      <c r="H53" t="s">
        <v>657</v>
      </c>
    </row>
    <row r="54" spans="1:8" x14ac:dyDescent="0.25">
      <c r="B54" s="570" t="s">
        <v>514</v>
      </c>
      <c r="E54" s="569" t="s">
        <v>514</v>
      </c>
      <c r="G54" t="s">
        <v>653</v>
      </c>
      <c r="H54" t="s">
        <v>654</v>
      </c>
    </row>
    <row r="55" spans="1:8" x14ac:dyDescent="0.25">
      <c r="B55" s="569" t="s">
        <v>1054</v>
      </c>
      <c r="H55" t="s">
        <v>611</v>
      </c>
    </row>
    <row r="56" spans="1:8" x14ac:dyDescent="0.25">
      <c r="H56" t="s">
        <v>655</v>
      </c>
    </row>
    <row r="57" spans="1:8" x14ac:dyDescent="0.25">
      <c r="A57" t="s">
        <v>666</v>
      </c>
      <c r="B57" s="273" t="s">
        <v>505</v>
      </c>
      <c r="H57" t="s">
        <v>656</v>
      </c>
    </row>
    <row r="58" spans="1:8" x14ac:dyDescent="0.25">
      <c r="B58" s="570" t="s">
        <v>664</v>
      </c>
    </row>
    <row r="59" spans="1:8" x14ac:dyDescent="0.25">
      <c r="B59" s="569" t="s">
        <v>665</v>
      </c>
    </row>
    <row r="61" spans="1:8" x14ac:dyDescent="0.25">
      <c r="A61" t="s">
        <v>532</v>
      </c>
      <c r="B61" s="273" t="s">
        <v>505</v>
      </c>
    </row>
    <row r="62" spans="1:8" x14ac:dyDescent="0.25">
      <c r="B62" s="570" t="s">
        <v>533</v>
      </c>
    </row>
    <row r="63" spans="1:8" x14ac:dyDescent="0.25">
      <c r="B63" s="569" t="s">
        <v>534</v>
      </c>
    </row>
    <row r="66" spans="1:5" x14ac:dyDescent="0.25">
      <c r="A66" t="s">
        <v>37</v>
      </c>
      <c r="B66" s="273"/>
    </row>
    <row r="67" spans="1:5" x14ac:dyDescent="0.25">
      <c r="B67" s="569" t="s">
        <v>512</v>
      </c>
    </row>
    <row r="69" spans="1:5" x14ac:dyDescent="0.25">
      <c r="A69" t="s">
        <v>530</v>
      </c>
      <c r="B69" s="273" t="s">
        <v>505</v>
      </c>
      <c r="D69" t="s">
        <v>675</v>
      </c>
      <c r="E69" s="273" t="s">
        <v>505</v>
      </c>
    </row>
    <row r="70" spans="1:5" x14ac:dyDescent="0.25">
      <c r="B70" s="570" t="s">
        <v>39</v>
      </c>
      <c r="E70" s="570" t="s">
        <v>39</v>
      </c>
    </row>
    <row r="71" spans="1:5" x14ac:dyDescent="0.25">
      <c r="B71" s="570" t="s">
        <v>38</v>
      </c>
      <c r="E71" s="570" t="s">
        <v>38</v>
      </c>
    </row>
    <row r="72" spans="1:5" x14ac:dyDescent="0.25">
      <c r="B72" s="570" t="s">
        <v>535</v>
      </c>
      <c r="E72" s="570" t="s">
        <v>535</v>
      </c>
    </row>
    <row r="73" spans="1:5" x14ac:dyDescent="0.25">
      <c r="B73" s="570" t="s">
        <v>536</v>
      </c>
      <c r="E73" s="570" t="s">
        <v>536</v>
      </c>
    </row>
    <row r="74" spans="1:5" x14ac:dyDescent="0.25">
      <c r="B74" s="570" t="s">
        <v>537</v>
      </c>
      <c r="E74" s="570" t="s">
        <v>537</v>
      </c>
    </row>
    <row r="75" spans="1:5" x14ac:dyDescent="0.25">
      <c r="B75" s="570" t="s">
        <v>538</v>
      </c>
      <c r="E75" s="570" t="s">
        <v>538</v>
      </c>
    </row>
    <row r="76" spans="1:5" x14ac:dyDescent="0.25">
      <c r="B76" s="569" t="s">
        <v>539</v>
      </c>
      <c r="E76" s="570" t="s">
        <v>925</v>
      </c>
    </row>
    <row r="77" spans="1:5" x14ac:dyDescent="0.25">
      <c r="E77" s="569" t="s">
        <v>926</v>
      </c>
    </row>
    <row r="78" spans="1:5" x14ac:dyDescent="0.25">
      <c r="A78" t="s">
        <v>560</v>
      </c>
      <c r="B78" s="273" t="s">
        <v>505</v>
      </c>
    </row>
    <row r="79" spans="1:5" x14ac:dyDescent="0.25">
      <c r="B79" s="570" t="s">
        <v>37</v>
      </c>
    </row>
    <row r="80" spans="1:5" x14ac:dyDescent="0.25">
      <c r="B80" s="570" t="s">
        <v>38</v>
      </c>
    </row>
    <row r="81" spans="1:2" x14ac:dyDescent="0.25">
      <c r="B81" s="570" t="s">
        <v>39</v>
      </c>
    </row>
    <row r="82" spans="1:2" x14ac:dyDescent="0.25">
      <c r="B82" s="570" t="s">
        <v>535</v>
      </c>
    </row>
    <row r="83" spans="1:2" x14ac:dyDescent="0.25">
      <c r="B83" s="570" t="s">
        <v>536</v>
      </c>
    </row>
    <row r="84" spans="1:2" x14ac:dyDescent="0.25">
      <c r="B84" s="570" t="s">
        <v>537</v>
      </c>
    </row>
    <row r="85" spans="1:2" x14ac:dyDescent="0.25">
      <c r="B85" s="570" t="s">
        <v>538</v>
      </c>
    </row>
    <row r="86" spans="1:2" x14ac:dyDescent="0.25">
      <c r="B86" s="569" t="s">
        <v>539</v>
      </c>
    </row>
    <row r="88" spans="1:2" x14ac:dyDescent="0.25">
      <c r="A88" t="s">
        <v>561</v>
      </c>
      <c r="B88" s="273" t="s">
        <v>505</v>
      </c>
    </row>
    <row r="89" spans="1:2" x14ac:dyDescent="0.25">
      <c r="B89" s="570" t="s">
        <v>317</v>
      </c>
    </row>
    <row r="90" spans="1:2" x14ac:dyDescent="0.25">
      <c r="B90" s="569" t="s">
        <v>562</v>
      </c>
    </row>
    <row r="93" spans="1:2" x14ac:dyDescent="0.25">
      <c r="A93" t="s">
        <v>540</v>
      </c>
      <c r="B93" s="273" t="s">
        <v>505</v>
      </c>
    </row>
    <row r="94" spans="1:2" x14ac:dyDescent="0.25">
      <c r="B94" s="571">
        <v>0.25</v>
      </c>
    </row>
    <row r="95" spans="1:2" x14ac:dyDescent="0.25">
      <c r="B95" s="571">
        <v>0.3</v>
      </c>
    </row>
    <row r="96" spans="1:2" x14ac:dyDescent="0.25">
      <c r="B96" s="571">
        <v>0.35</v>
      </c>
    </row>
    <row r="97" spans="1:2" x14ac:dyDescent="0.25">
      <c r="B97" s="571">
        <v>0.4</v>
      </c>
    </row>
    <row r="98" spans="1:2" x14ac:dyDescent="0.25">
      <c r="B98" s="571">
        <v>0.45</v>
      </c>
    </row>
    <row r="99" spans="1:2" x14ac:dyDescent="0.25">
      <c r="B99" s="571">
        <v>0.5</v>
      </c>
    </row>
    <row r="100" spans="1:2" x14ac:dyDescent="0.25">
      <c r="B100" s="571">
        <v>0.55000000000000004</v>
      </c>
    </row>
    <row r="101" spans="1:2" x14ac:dyDescent="0.25">
      <c r="B101" s="571">
        <v>0.6</v>
      </c>
    </row>
    <row r="102" spans="1:2" x14ac:dyDescent="0.25">
      <c r="B102" s="571">
        <v>0.65</v>
      </c>
    </row>
    <row r="103" spans="1:2" x14ac:dyDescent="0.25">
      <c r="B103" s="572">
        <v>0.8</v>
      </c>
    </row>
    <row r="106" spans="1:2" x14ac:dyDescent="0.25">
      <c r="A106" t="s">
        <v>541</v>
      </c>
      <c r="B106" s="273" t="s">
        <v>505</v>
      </c>
    </row>
    <row r="107" spans="1:2" x14ac:dyDescent="0.25">
      <c r="B107" s="570" t="s">
        <v>542</v>
      </c>
    </row>
    <row r="108" spans="1:2" x14ac:dyDescent="0.25">
      <c r="B108" s="569" t="s">
        <v>543</v>
      </c>
    </row>
    <row r="111" spans="1:2" x14ac:dyDescent="0.25">
      <c r="A111" t="s">
        <v>545</v>
      </c>
      <c r="B111" s="825" t="s">
        <v>544</v>
      </c>
    </row>
    <row r="117" spans="1:2" x14ac:dyDescent="0.25">
      <c r="A117" t="s">
        <v>554</v>
      </c>
      <c r="B117" s="273" t="s">
        <v>505</v>
      </c>
    </row>
    <row r="118" spans="1:2" x14ac:dyDescent="0.25">
      <c r="B118" s="570" t="s">
        <v>553</v>
      </c>
    </row>
    <row r="119" spans="1:2" x14ac:dyDescent="0.25">
      <c r="B119" s="570" t="s">
        <v>547</v>
      </c>
    </row>
    <row r="120" spans="1:2" x14ac:dyDescent="0.25">
      <c r="B120" s="570" t="s">
        <v>548</v>
      </c>
    </row>
    <row r="121" spans="1:2" x14ac:dyDescent="0.25">
      <c r="B121" s="570" t="s">
        <v>549</v>
      </c>
    </row>
    <row r="122" spans="1:2" x14ac:dyDescent="0.25">
      <c r="B122" s="570" t="s">
        <v>550</v>
      </c>
    </row>
    <row r="123" spans="1:2" x14ac:dyDescent="0.25">
      <c r="B123" s="570" t="s">
        <v>551</v>
      </c>
    </row>
    <row r="124" spans="1:2" x14ac:dyDescent="0.25">
      <c r="B124" s="570" t="s">
        <v>552</v>
      </c>
    </row>
    <row r="125" spans="1:2" x14ac:dyDescent="0.25">
      <c r="B125" s="569" t="s">
        <v>546</v>
      </c>
    </row>
    <row r="128" spans="1:2" x14ac:dyDescent="0.25">
      <c r="A128" t="s">
        <v>555</v>
      </c>
      <c r="B128" s="273" t="s">
        <v>505</v>
      </c>
    </row>
    <row r="129" spans="1:2" x14ac:dyDescent="0.25">
      <c r="B129" s="570" t="s">
        <v>28</v>
      </c>
    </row>
    <row r="130" spans="1:2" x14ac:dyDescent="0.25">
      <c r="B130" s="570" t="s">
        <v>25</v>
      </c>
    </row>
    <row r="131" spans="1:2" x14ac:dyDescent="0.25">
      <c r="B131" s="569" t="s">
        <v>22</v>
      </c>
    </row>
    <row r="133" spans="1:2" x14ac:dyDescent="0.25">
      <c r="A133" t="s">
        <v>565</v>
      </c>
      <c r="B133" s="273" t="s">
        <v>505</v>
      </c>
    </row>
    <row r="134" spans="1:2" x14ac:dyDescent="0.25">
      <c r="B134" s="570" t="s">
        <v>566</v>
      </c>
    </row>
    <row r="135" spans="1:2" x14ac:dyDescent="0.25">
      <c r="B135" s="570" t="s">
        <v>567</v>
      </c>
    </row>
    <row r="136" spans="1:2" x14ac:dyDescent="0.25">
      <c r="B136" s="570" t="s">
        <v>568</v>
      </c>
    </row>
    <row r="137" spans="1:2" x14ac:dyDescent="0.25">
      <c r="B137" s="570" t="s">
        <v>569</v>
      </c>
    </row>
    <row r="138" spans="1:2" x14ac:dyDescent="0.25">
      <c r="B138" s="746"/>
    </row>
    <row r="139" spans="1:2" x14ac:dyDescent="0.25">
      <c r="A139" t="s">
        <v>572</v>
      </c>
      <c r="B139" s="273" t="s">
        <v>517</v>
      </c>
    </row>
    <row r="140" spans="1:2" x14ac:dyDescent="0.25">
      <c r="B140" s="570" t="s">
        <v>917</v>
      </c>
    </row>
    <row r="141" spans="1:2" x14ac:dyDescent="0.25">
      <c r="B141" s="569" t="s">
        <v>918</v>
      </c>
    </row>
    <row r="143" spans="1:2" x14ac:dyDescent="0.25">
      <c r="A143" t="s">
        <v>573</v>
      </c>
      <c r="B143" s="273" t="s">
        <v>505</v>
      </c>
    </row>
    <row r="144" spans="1:2" x14ac:dyDescent="0.25">
      <c r="B144" s="570" t="s">
        <v>574</v>
      </c>
    </row>
    <row r="145" spans="1:2" x14ac:dyDescent="0.25">
      <c r="B145" s="570" t="s">
        <v>575</v>
      </c>
    </row>
    <row r="146" spans="1:2" x14ac:dyDescent="0.25">
      <c r="B146" s="570" t="s">
        <v>576</v>
      </c>
    </row>
    <row r="147" spans="1:2" x14ac:dyDescent="0.25">
      <c r="B147" s="570" t="s">
        <v>919</v>
      </c>
    </row>
    <row r="148" spans="1:2" x14ac:dyDescent="0.25">
      <c r="B148" s="569" t="s">
        <v>920</v>
      </c>
    </row>
    <row r="150" spans="1:2" x14ac:dyDescent="0.25">
      <c r="A150" t="s">
        <v>580</v>
      </c>
      <c r="B150" s="273" t="s">
        <v>505</v>
      </c>
    </row>
    <row r="151" spans="1:2" x14ac:dyDescent="0.25">
      <c r="B151" s="570" t="s">
        <v>581</v>
      </c>
    </row>
    <row r="152" spans="1:2" x14ac:dyDescent="0.25">
      <c r="B152" s="570" t="s">
        <v>579</v>
      </c>
    </row>
    <row r="153" spans="1:2" x14ac:dyDescent="0.25">
      <c r="B153" s="570" t="s">
        <v>582</v>
      </c>
    </row>
    <row r="154" spans="1:2" x14ac:dyDescent="0.25">
      <c r="B154" s="569" t="s">
        <v>583</v>
      </c>
    </row>
    <row r="156" spans="1:2" x14ac:dyDescent="0.25">
      <c r="A156" t="s">
        <v>944</v>
      </c>
      <c r="B156" s="273" t="s">
        <v>505</v>
      </c>
    </row>
    <row r="157" spans="1:2" x14ac:dyDescent="0.25">
      <c r="B157" s="570" t="s">
        <v>943</v>
      </c>
    </row>
    <row r="158" spans="1:2" x14ac:dyDescent="0.25">
      <c r="B158" s="570" t="s">
        <v>581</v>
      </c>
    </row>
    <row r="159" spans="1:2" x14ac:dyDescent="0.25">
      <c r="B159" s="570" t="s">
        <v>579</v>
      </c>
    </row>
    <row r="160" spans="1:2" x14ac:dyDescent="0.25">
      <c r="B160" s="570" t="s">
        <v>582</v>
      </c>
    </row>
    <row r="161" spans="1:5" x14ac:dyDescent="0.25">
      <c r="B161" s="569" t="s">
        <v>583</v>
      </c>
    </row>
    <row r="165" spans="1:5" x14ac:dyDescent="0.25">
      <c r="A165" t="s">
        <v>591</v>
      </c>
      <c r="B165" s="273" t="s">
        <v>505</v>
      </c>
      <c r="D165" t="s">
        <v>632</v>
      </c>
    </row>
    <row r="166" spans="1:5" x14ac:dyDescent="0.25">
      <c r="B166" s="768" t="s">
        <v>589</v>
      </c>
      <c r="E166" s="273" t="s">
        <v>505</v>
      </c>
    </row>
    <row r="167" spans="1:5" x14ac:dyDescent="0.25">
      <c r="B167" s="768" t="s">
        <v>586</v>
      </c>
      <c r="E167" s="768" t="s">
        <v>589</v>
      </c>
    </row>
    <row r="168" spans="1:5" x14ac:dyDescent="0.25">
      <c r="B168" s="768" t="s">
        <v>587</v>
      </c>
      <c r="E168" s="768" t="s">
        <v>586</v>
      </c>
    </row>
    <row r="169" spans="1:5" x14ac:dyDescent="0.25">
      <c r="B169" s="768" t="s">
        <v>605</v>
      </c>
      <c r="E169" s="768" t="s">
        <v>587</v>
      </c>
    </row>
    <row r="170" spans="1:5" x14ac:dyDescent="0.25">
      <c r="B170" s="768" t="s">
        <v>584</v>
      </c>
      <c r="E170" s="768" t="s">
        <v>605</v>
      </c>
    </row>
    <row r="171" spans="1:5" x14ac:dyDescent="0.25">
      <c r="B171" s="768" t="s">
        <v>695</v>
      </c>
      <c r="E171" s="768" t="s">
        <v>584</v>
      </c>
    </row>
    <row r="172" spans="1:5" x14ac:dyDescent="0.25">
      <c r="B172" s="768" t="s">
        <v>534</v>
      </c>
      <c r="E172" s="768" t="s">
        <v>695</v>
      </c>
    </row>
    <row r="173" spans="1:5" x14ac:dyDescent="0.25">
      <c r="B173" s="768" t="s">
        <v>590</v>
      </c>
      <c r="E173" s="768" t="s">
        <v>534</v>
      </c>
    </row>
    <row r="174" spans="1:5" x14ac:dyDescent="0.25">
      <c r="B174" s="768" t="s">
        <v>588</v>
      </c>
      <c r="E174" s="768" t="s">
        <v>590</v>
      </c>
    </row>
    <row r="175" spans="1:5" x14ac:dyDescent="0.25">
      <c r="B175" s="768" t="s">
        <v>636</v>
      </c>
      <c r="E175" s="768" t="s">
        <v>588</v>
      </c>
    </row>
    <row r="176" spans="1:5" x14ac:dyDescent="0.25">
      <c r="B176" s="768" t="s">
        <v>637</v>
      </c>
      <c r="E176" s="768" t="s">
        <v>585</v>
      </c>
    </row>
    <row r="177" spans="1:5" x14ac:dyDescent="0.25">
      <c r="B177" s="768" t="s">
        <v>688</v>
      </c>
      <c r="E177" s="768" t="s">
        <v>696</v>
      </c>
    </row>
    <row r="178" spans="1:5" x14ac:dyDescent="0.25">
      <c r="B178" s="768" t="s">
        <v>689</v>
      </c>
      <c r="E178" s="768" t="s">
        <v>697</v>
      </c>
    </row>
    <row r="179" spans="1:5" x14ac:dyDescent="0.25">
      <c r="B179" s="768" t="s">
        <v>690</v>
      </c>
      <c r="E179" s="796" t="s">
        <v>606</v>
      </c>
    </row>
    <row r="180" spans="1:5" x14ac:dyDescent="0.25">
      <c r="B180" s="796" t="s">
        <v>606</v>
      </c>
      <c r="E180" s="826" t="s">
        <v>228</v>
      </c>
    </row>
    <row r="181" spans="1:5" x14ac:dyDescent="0.25">
      <c r="B181" s="826" t="s">
        <v>228</v>
      </c>
    </row>
    <row r="184" spans="1:5" x14ac:dyDescent="0.25">
      <c r="A184" t="s">
        <v>596</v>
      </c>
      <c r="B184" s="273" t="s">
        <v>505</v>
      </c>
    </row>
    <row r="185" spans="1:5" x14ac:dyDescent="0.25">
      <c r="B185" s="570" t="s">
        <v>594</v>
      </c>
    </row>
    <row r="186" spans="1:5" x14ac:dyDescent="0.25">
      <c r="B186" s="569" t="s">
        <v>595</v>
      </c>
    </row>
    <row r="189" spans="1:5" x14ac:dyDescent="0.25">
      <c r="A189" t="s">
        <v>679</v>
      </c>
      <c r="B189" s="273" t="s">
        <v>505</v>
      </c>
    </row>
    <row r="190" spans="1:5" x14ac:dyDescent="0.25">
      <c r="B190" s="570" t="s">
        <v>678</v>
      </c>
    </row>
    <row r="191" spans="1:5" x14ac:dyDescent="0.25">
      <c r="B191" s="569" t="s">
        <v>680</v>
      </c>
    </row>
  </sheetData>
  <sheetProtection algorithmName="SHA-512" hashValue="j7mJ2C4iVMQZkutyAG/U8y1kA87E+Vk39E1WIEowvGair56HQbUBXy4VuGseG54J/Jx3y0uhHxmStXLwzH1q0w==" saltValue="Rnsv/9XM+iLi9et0vABEiQ==" spinCount="100000" sheet="1" objects="1" scenarios="1"/>
  <sortState ref="B4:B22">
    <sortCondition ref="B22"/>
  </sortState>
  <pageMargins left="0.7" right="0.7" top="0.75" bottom="0.75" header="0.3" footer="0.3"/>
  <pageSetup orientation="portrait"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pageSetUpPr fitToPage="1"/>
  </sheetPr>
  <dimension ref="B8:S52"/>
  <sheetViews>
    <sheetView showGridLines="0" topLeftCell="A17" zoomScaleNormal="100" workbookViewId="0">
      <selection activeCell="C27" sqref="C27"/>
    </sheetView>
  </sheetViews>
  <sheetFormatPr defaultColWidth="9.140625" defaultRowHeight="15" x14ac:dyDescent="0.25"/>
  <cols>
    <col min="1" max="2" width="1.7109375" style="315" customWidth="1"/>
    <col min="3" max="3" width="24.5703125" style="315" bestFit="1" customWidth="1"/>
    <col min="4" max="4" width="22.28515625" style="315" bestFit="1" customWidth="1"/>
    <col min="5" max="5" width="15.42578125" style="315" bestFit="1" customWidth="1"/>
    <col min="6" max="6" width="17" style="315" bestFit="1" customWidth="1"/>
    <col min="7" max="7" width="9.140625" style="315"/>
    <col min="8" max="8" width="9.42578125" style="315" bestFit="1" customWidth="1"/>
    <col min="9" max="9" width="10.42578125" style="315" bestFit="1" customWidth="1"/>
    <col min="10" max="10" width="6.85546875" style="315" bestFit="1" customWidth="1"/>
    <col min="11" max="11" width="11.28515625" style="315" bestFit="1" customWidth="1"/>
    <col min="12" max="12" width="9" style="315" bestFit="1" customWidth="1"/>
    <col min="13" max="13" width="11.28515625" style="315" bestFit="1" customWidth="1"/>
    <col min="14" max="14" width="9.7109375" style="315" bestFit="1" customWidth="1"/>
    <col min="15" max="15" width="10.140625" style="315" bestFit="1" customWidth="1"/>
    <col min="16" max="16" width="10" style="315" bestFit="1" customWidth="1"/>
    <col min="17" max="17" width="1.7109375" style="315" customWidth="1"/>
    <col min="18" max="16384" width="9.140625" style="315"/>
  </cols>
  <sheetData>
    <row r="8" spans="2:17" ht="9" customHeight="1" thickBot="1" x14ac:dyDescent="0.3"/>
    <row r="9" spans="2:17" ht="9" customHeight="1" x14ac:dyDescent="0.25">
      <c r="B9" s="159"/>
      <c r="C9" s="160"/>
      <c r="D9" s="160"/>
      <c r="E9" s="417"/>
      <c r="F9" s="417"/>
      <c r="G9" s="417"/>
      <c r="H9" s="160"/>
      <c r="I9" s="160"/>
      <c r="J9" s="160"/>
      <c r="K9" s="160"/>
      <c r="L9" s="160"/>
      <c r="M9" s="160"/>
      <c r="N9" s="160"/>
      <c r="O9" s="160"/>
      <c r="P9" s="160"/>
      <c r="Q9" s="166"/>
    </row>
    <row r="10" spans="2:17" ht="18.75" x14ac:dyDescent="0.3">
      <c r="B10" s="167"/>
      <c r="C10" s="1767" t="s">
        <v>952</v>
      </c>
      <c r="D10" s="1767"/>
      <c r="E10" s="1767"/>
      <c r="F10" s="1767"/>
      <c r="G10" s="1767"/>
      <c r="H10" s="1767"/>
      <c r="I10" s="1767"/>
      <c r="J10" s="1767"/>
      <c r="K10" s="1767"/>
      <c r="L10" s="1767"/>
      <c r="M10" s="1767"/>
      <c r="N10" s="1767"/>
      <c r="O10" s="1767"/>
      <c r="P10" s="1767"/>
      <c r="Q10" s="152"/>
    </row>
    <row r="11" spans="2:17" x14ac:dyDescent="0.25">
      <c r="B11" s="167"/>
      <c r="C11" s="112"/>
      <c r="D11" s="112"/>
      <c r="E11" s="294"/>
      <c r="F11" s="294"/>
      <c r="G11" s="294"/>
      <c r="H11" s="112"/>
      <c r="I11" s="112"/>
      <c r="J11" s="112"/>
      <c r="K11" s="112"/>
      <c r="L11" s="112"/>
      <c r="M11" s="112"/>
      <c r="N11" s="112"/>
      <c r="O11" s="112"/>
      <c r="P11" s="112"/>
      <c r="Q11" s="152"/>
    </row>
    <row r="12" spans="2:17" ht="15.75" thickBot="1" x14ac:dyDescent="0.3">
      <c r="B12" s="167"/>
      <c r="C12" s="1838" t="str">
        <f>IF('1'!G5="",Messages!B3,(CONCATENATE("Project Name: ",'1'!G5)))</f>
        <v>Enter Project Name on Form 1</v>
      </c>
      <c r="D12" s="1865"/>
      <c r="E12" s="1838"/>
      <c r="F12" s="1838"/>
      <c r="G12" s="1838"/>
      <c r="H12" s="1838"/>
      <c r="I12" s="1838"/>
      <c r="J12" s="1838"/>
      <c r="K12" s="1789"/>
      <c r="L12" s="1838"/>
      <c r="M12" s="1838"/>
      <c r="N12" s="112"/>
      <c r="O12" s="112"/>
      <c r="P12" s="112"/>
      <c r="Q12" s="152"/>
    </row>
    <row r="13" spans="2:17" ht="22.5" customHeight="1" x14ac:dyDescent="0.25">
      <c r="B13" s="167"/>
      <c r="C13" s="112"/>
      <c r="D13" s="112"/>
      <c r="E13" s="294"/>
      <c r="F13" s="294"/>
      <c r="G13" s="294"/>
      <c r="H13" s="112"/>
      <c r="I13" s="112"/>
      <c r="J13" s="112"/>
      <c r="K13" s="112"/>
      <c r="L13" s="112"/>
      <c r="M13" s="112"/>
      <c r="N13" s="112"/>
      <c r="O13" s="112"/>
      <c r="P13" s="112"/>
      <c r="Q13" s="152"/>
    </row>
    <row r="14" spans="2:17" ht="15.75" thickBot="1" x14ac:dyDescent="0.3">
      <c r="B14" s="167"/>
      <c r="C14" s="1950" t="s">
        <v>291</v>
      </c>
      <c r="D14" s="1951"/>
      <c r="E14" s="1950"/>
      <c r="F14" s="1950"/>
      <c r="G14" s="1950"/>
      <c r="H14" s="1950"/>
      <c r="I14" s="1950"/>
      <c r="J14" s="1950"/>
      <c r="K14" s="1952"/>
      <c r="L14" s="1950"/>
      <c r="M14" s="1950"/>
      <c r="N14" s="112"/>
      <c r="O14" s="17"/>
      <c r="P14" s="17"/>
      <c r="Q14" s="418"/>
    </row>
    <row r="15" spans="2:17" ht="27" thickBot="1" x14ac:dyDescent="0.3">
      <c r="B15" s="419"/>
      <c r="C15" s="788" t="s">
        <v>601</v>
      </c>
      <c r="D15" s="546" t="s">
        <v>602</v>
      </c>
      <c r="E15" s="420" t="s">
        <v>293</v>
      </c>
      <c r="F15" s="1565" t="s">
        <v>294</v>
      </c>
      <c r="G15" s="421" t="s">
        <v>295</v>
      </c>
      <c r="H15" s="421" t="s">
        <v>480</v>
      </c>
      <c r="I15" s="422" t="s">
        <v>296</v>
      </c>
      <c r="J15" s="1953" t="s">
        <v>297</v>
      </c>
      <c r="K15" s="1954"/>
      <c r="L15" s="1954"/>
      <c r="M15" s="1955"/>
      <c r="N15" s="112"/>
      <c r="O15" s="423"/>
      <c r="P15" s="423"/>
      <c r="Q15" s="424"/>
    </row>
    <row r="16" spans="2:17" x14ac:dyDescent="0.25">
      <c r="B16" s="167"/>
      <c r="C16" s="547"/>
      <c r="D16" s="1176" t="s">
        <v>505</v>
      </c>
      <c r="E16" s="1477"/>
      <c r="F16" s="1478"/>
      <c r="G16" s="861"/>
      <c r="H16" s="548"/>
      <c r="I16" s="549"/>
      <c r="J16" s="1956"/>
      <c r="K16" s="1957"/>
      <c r="L16" s="1957"/>
      <c r="M16" s="1958"/>
      <c r="N16" s="112"/>
      <c r="O16" s="112"/>
      <c r="P16" s="112"/>
      <c r="Q16" s="152"/>
    </row>
    <row r="17" spans="2:19" x14ac:dyDescent="0.25">
      <c r="B17" s="167"/>
      <c r="C17" s="1158"/>
      <c r="D17" s="787"/>
      <c r="E17" s="1479"/>
      <c r="F17" s="1480"/>
      <c r="G17" s="1159"/>
      <c r="H17" s="1160"/>
      <c r="I17" s="1161"/>
      <c r="J17" s="1162"/>
      <c r="K17" s="1163"/>
      <c r="L17" s="1163"/>
      <c r="M17" s="1164"/>
      <c r="N17" s="112"/>
      <c r="O17" s="112"/>
      <c r="P17" s="112"/>
      <c r="Q17" s="152"/>
    </row>
    <row r="18" spans="2:19" x14ac:dyDescent="0.25">
      <c r="B18" s="167"/>
      <c r="C18" s="550"/>
      <c r="D18" s="787"/>
      <c r="E18" s="1481"/>
      <c r="F18" s="1482"/>
      <c r="G18" s="862"/>
      <c r="H18" s="551"/>
      <c r="I18" s="552"/>
      <c r="J18" s="1947"/>
      <c r="K18" s="1948"/>
      <c r="L18" s="1948"/>
      <c r="M18" s="1949"/>
      <c r="N18" s="112"/>
      <c r="O18" s="112"/>
      <c r="P18" s="112"/>
      <c r="Q18" s="152"/>
    </row>
    <row r="19" spans="2:19" x14ac:dyDescent="0.25">
      <c r="B19" s="167"/>
      <c r="C19" s="550"/>
      <c r="D19" s="787"/>
      <c r="E19" s="1481"/>
      <c r="F19" s="1482"/>
      <c r="G19" s="862"/>
      <c r="H19" s="551"/>
      <c r="I19" s="552"/>
      <c r="J19" s="1947"/>
      <c r="K19" s="1948"/>
      <c r="L19" s="1948"/>
      <c r="M19" s="1949"/>
      <c r="N19" s="112"/>
      <c r="O19" s="112"/>
      <c r="P19" s="112"/>
      <c r="Q19" s="152"/>
    </row>
    <row r="20" spans="2:19" ht="7.5" customHeight="1" thickBot="1" x14ac:dyDescent="0.3">
      <c r="B20" s="167"/>
      <c r="C20" s="919"/>
      <c r="D20" s="920"/>
      <c r="E20" s="1483"/>
      <c r="F20" s="1484"/>
      <c r="G20" s="921"/>
      <c r="H20" s="922"/>
      <c r="I20" s="923"/>
      <c r="J20" s="1959"/>
      <c r="K20" s="1960"/>
      <c r="L20" s="1961"/>
      <c r="M20" s="1962"/>
      <c r="N20" s="112"/>
      <c r="O20" s="112"/>
      <c r="P20" s="112"/>
      <c r="Q20" s="152"/>
    </row>
    <row r="21" spans="2:19" ht="15.75" thickBot="1" x14ac:dyDescent="0.3">
      <c r="B21" s="167"/>
      <c r="C21"/>
      <c r="D21" s="530" t="s">
        <v>298</v>
      </c>
      <c r="E21" s="1485">
        <f>SUM(E16:E20)</f>
        <v>0</v>
      </c>
      <c r="F21" s="1486">
        <f>SUM(F16:F20)</f>
        <v>0</v>
      </c>
      <c r="G21" s="148"/>
      <c r="H21" s="112"/>
      <c r="I21" s="112"/>
      <c r="J21" s="112"/>
      <c r="K21" s="112"/>
      <c r="L21" s="112"/>
      <c r="M21" s="112"/>
      <c r="N21" s="112"/>
      <c r="O21" s="112"/>
      <c r="P21" s="112"/>
      <c r="Q21" s="152"/>
    </row>
    <row r="22" spans="2:19" ht="3.75" customHeight="1" thickBot="1" x14ac:dyDescent="0.3">
      <c r="B22" s="167"/>
      <c r="C22" s="149"/>
      <c r="D22" s="149"/>
      <c r="E22" s="1487"/>
      <c r="F22" s="1487"/>
      <c r="G22" s="148"/>
      <c r="H22" s="112"/>
      <c r="I22" s="112"/>
      <c r="J22" s="112"/>
      <c r="K22" s="112"/>
      <c r="L22" s="112"/>
      <c r="M22" s="112"/>
      <c r="N22" s="112"/>
      <c r="O22" s="112"/>
      <c r="P22" s="112"/>
      <c r="Q22" s="152"/>
    </row>
    <row r="23" spans="2:19" ht="15.75" thickBot="1" x14ac:dyDescent="0.3">
      <c r="B23" s="167"/>
      <c r="C23" s="113" t="s">
        <v>299</v>
      </c>
      <c r="D23" s="113"/>
      <c r="E23" s="1182"/>
      <c r="F23" s="1488">
        <f>E21+F21</f>
        <v>0</v>
      </c>
      <c r="G23" s="294"/>
      <c r="H23" s="112"/>
      <c r="I23" s="112"/>
      <c r="J23" s="112"/>
      <c r="K23" s="112"/>
      <c r="L23" s="112"/>
      <c r="M23" s="112"/>
      <c r="N23" s="112"/>
      <c r="O23" s="112"/>
      <c r="P23" s="112"/>
      <c r="Q23" s="152"/>
    </row>
    <row r="24" spans="2:19" ht="7.5" customHeight="1" x14ac:dyDescent="0.25">
      <c r="B24" s="167"/>
      <c r="C24" s="112"/>
      <c r="D24" s="112"/>
      <c r="E24" s="294"/>
      <c r="F24" s="294"/>
      <c r="G24" s="294"/>
      <c r="H24" s="112"/>
      <c r="I24" s="112"/>
      <c r="J24" s="112"/>
      <c r="K24" s="112"/>
      <c r="L24" s="112"/>
      <c r="M24" s="112"/>
      <c r="N24" s="112"/>
      <c r="O24" s="112"/>
      <c r="P24" s="112"/>
      <c r="Q24" s="152"/>
    </row>
    <row r="25" spans="2:19" ht="15.75" thickBot="1" x14ac:dyDescent="0.3">
      <c r="B25" s="167"/>
      <c r="C25" s="1963" t="s">
        <v>300</v>
      </c>
      <c r="D25" s="1964"/>
      <c r="E25" s="1963"/>
      <c r="F25" s="1963"/>
      <c r="G25" s="1963"/>
      <c r="H25" s="1963"/>
      <c r="I25" s="1963"/>
      <c r="J25" s="1963"/>
      <c r="K25" s="1965"/>
      <c r="L25" s="1963"/>
      <c r="M25" s="1963"/>
      <c r="N25" s="1963"/>
      <c r="O25" s="1963"/>
      <c r="P25" s="1963"/>
      <c r="Q25" s="418"/>
    </row>
    <row r="26" spans="2:19" ht="27" thickBot="1" x14ac:dyDescent="0.3">
      <c r="B26" s="419"/>
      <c r="C26" s="788" t="s">
        <v>598</v>
      </c>
      <c r="D26" s="546" t="s">
        <v>600</v>
      </c>
      <c r="E26" s="546" t="s">
        <v>293</v>
      </c>
      <c r="F26" s="546" t="s">
        <v>294</v>
      </c>
      <c r="G26" s="546" t="s">
        <v>301</v>
      </c>
      <c r="H26" s="1277" t="s">
        <v>302</v>
      </c>
      <c r="I26" s="1277" t="s">
        <v>303</v>
      </c>
      <c r="J26" s="546" t="s">
        <v>515</v>
      </c>
      <c r="K26" s="546" t="s">
        <v>661</v>
      </c>
      <c r="L26" s="546" t="s">
        <v>660</v>
      </c>
      <c r="M26" s="1278" t="s">
        <v>295</v>
      </c>
      <c r="N26" s="1278" t="s">
        <v>662</v>
      </c>
      <c r="O26" s="1277" t="s">
        <v>296</v>
      </c>
      <c r="P26" s="1279" t="s">
        <v>479</v>
      </c>
      <c r="Q26" s="424"/>
    </row>
    <row r="27" spans="2:19" x14ac:dyDescent="0.25">
      <c r="B27" s="167"/>
      <c r="C27" s="1595"/>
      <c r="D27" s="1280" t="s">
        <v>505</v>
      </c>
      <c r="E27" s="1489"/>
      <c r="F27" s="1480"/>
      <c r="G27" s="1281" t="s">
        <v>516</v>
      </c>
      <c r="H27" s="1282"/>
      <c r="I27" s="1283"/>
      <c r="J27" s="1284" t="s">
        <v>505</v>
      </c>
      <c r="K27" s="1285"/>
      <c r="L27" s="1286" t="s">
        <v>505</v>
      </c>
      <c r="M27" s="1287"/>
      <c r="N27" s="1162"/>
      <c r="O27" s="1162"/>
      <c r="P27" s="1288"/>
      <c r="Q27" s="152"/>
      <c r="R27" s="416"/>
      <c r="S27" s="368"/>
    </row>
    <row r="28" spans="2:19" x14ac:dyDescent="0.25">
      <c r="B28" s="167"/>
      <c r="C28" s="1595"/>
      <c r="D28" s="566"/>
      <c r="E28" s="1489"/>
      <c r="F28" s="1480"/>
      <c r="G28" s="1281"/>
      <c r="H28" s="1282"/>
      <c r="I28" s="1283"/>
      <c r="J28" s="1284"/>
      <c r="K28" s="1285"/>
      <c r="L28" s="1286"/>
      <c r="M28" s="1287"/>
      <c r="N28" s="1162"/>
      <c r="O28" s="1162"/>
      <c r="P28" s="1288"/>
      <c r="Q28" s="152"/>
      <c r="R28" s="416"/>
      <c r="S28" s="368"/>
    </row>
    <row r="29" spans="2:19" x14ac:dyDescent="0.25">
      <c r="B29" s="167"/>
      <c r="C29" s="1596"/>
      <c r="D29" s="566"/>
      <c r="E29" s="1490"/>
      <c r="F29" s="1482"/>
      <c r="G29" s="557"/>
      <c r="H29" s="1134"/>
      <c r="I29" s="1135"/>
      <c r="J29" s="1023"/>
      <c r="K29" s="1026"/>
      <c r="L29" s="559"/>
      <c r="M29" s="863"/>
      <c r="N29" s="1564"/>
      <c r="O29" s="1564"/>
      <c r="P29" s="560"/>
      <c r="Q29" s="152"/>
      <c r="S29" s="368"/>
    </row>
    <row r="30" spans="2:19" x14ac:dyDescent="0.25">
      <c r="B30" s="167"/>
      <c r="C30" s="1596"/>
      <c r="D30" s="566"/>
      <c r="E30" s="1490"/>
      <c r="F30" s="1482"/>
      <c r="G30" s="557"/>
      <c r="H30" s="1134"/>
      <c r="I30" s="1135"/>
      <c r="J30" s="1023"/>
      <c r="K30" s="1026"/>
      <c r="L30" s="559"/>
      <c r="M30" s="863"/>
      <c r="N30" s="1564"/>
      <c r="O30" s="1564"/>
      <c r="P30" s="560"/>
      <c r="Q30" s="152"/>
      <c r="S30" s="368"/>
    </row>
    <row r="31" spans="2:19" x14ac:dyDescent="0.25">
      <c r="B31" s="167"/>
      <c r="C31" s="1596"/>
      <c r="D31" s="566"/>
      <c r="E31" s="1490"/>
      <c r="F31" s="1482"/>
      <c r="G31" s="557"/>
      <c r="H31" s="1564"/>
      <c r="I31" s="558"/>
      <c r="J31" s="1023"/>
      <c r="K31" s="1026"/>
      <c r="L31" s="559"/>
      <c r="M31" s="863"/>
      <c r="N31" s="1564"/>
      <c r="O31" s="1564"/>
      <c r="P31" s="560"/>
      <c r="Q31" s="152"/>
      <c r="S31" s="368"/>
    </row>
    <row r="32" spans="2:19" x14ac:dyDescent="0.25">
      <c r="B32" s="167"/>
      <c r="C32" s="1596"/>
      <c r="D32" s="566"/>
      <c r="E32" s="1490"/>
      <c r="F32" s="1482"/>
      <c r="G32" s="557"/>
      <c r="H32" s="1564"/>
      <c r="I32" s="558"/>
      <c r="J32" s="1023"/>
      <c r="K32" s="1026"/>
      <c r="L32" s="559"/>
      <c r="M32" s="863"/>
      <c r="N32" s="1564"/>
      <c r="O32" s="1564"/>
      <c r="P32" s="560"/>
      <c r="Q32" s="152"/>
      <c r="S32" s="368"/>
    </row>
    <row r="33" spans="2:19" x14ac:dyDescent="0.25">
      <c r="B33" s="167"/>
      <c r="C33" s="556"/>
      <c r="D33" s="566"/>
      <c r="E33" s="1490"/>
      <c r="F33" s="1482"/>
      <c r="G33" s="557"/>
      <c r="H33" s="1564"/>
      <c r="I33" s="558"/>
      <c r="J33" s="1023"/>
      <c r="K33" s="1026"/>
      <c r="L33" s="559"/>
      <c r="M33" s="863"/>
      <c r="N33" s="1564"/>
      <c r="O33" s="1564"/>
      <c r="P33" s="560"/>
      <c r="Q33" s="152"/>
      <c r="S33" s="368"/>
    </row>
    <row r="34" spans="2:19" x14ac:dyDescent="0.25">
      <c r="B34" s="167"/>
      <c r="C34" s="556"/>
      <c r="D34" s="566"/>
      <c r="E34" s="1490"/>
      <c r="F34" s="1482"/>
      <c r="G34" s="557"/>
      <c r="H34" s="1564"/>
      <c r="I34" s="558"/>
      <c r="J34" s="1023"/>
      <c r="K34" s="1026"/>
      <c r="L34" s="559"/>
      <c r="M34" s="863"/>
      <c r="N34" s="1564"/>
      <c r="O34" s="1564"/>
      <c r="P34" s="560"/>
      <c r="Q34" s="152"/>
      <c r="S34" s="368"/>
    </row>
    <row r="35" spans="2:19" x14ac:dyDescent="0.25">
      <c r="B35" s="167"/>
      <c r="C35" s="556"/>
      <c r="D35" s="566"/>
      <c r="E35" s="1490"/>
      <c r="F35" s="1482"/>
      <c r="G35" s="557"/>
      <c r="H35" s="1134"/>
      <c r="I35" s="1135"/>
      <c r="J35" s="1023"/>
      <c r="K35" s="1026"/>
      <c r="L35" s="559"/>
      <c r="M35" s="863"/>
      <c r="N35" s="1564"/>
      <c r="O35" s="1564"/>
      <c r="P35" s="560"/>
      <c r="Q35" s="152"/>
      <c r="S35" s="368"/>
    </row>
    <row r="36" spans="2:19" ht="7.5" customHeight="1" thickBot="1" x14ac:dyDescent="0.3">
      <c r="B36" s="167"/>
      <c r="C36" s="924"/>
      <c r="D36" s="925"/>
      <c r="E36" s="1491"/>
      <c r="F36" s="1484"/>
      <c r="G36" s="926"/>
      <c r="H36" s="1567"/>
      <c r="I36" s="927"/>
      <c r="J36" s="1027"/>
      <c r="K36" s="1027"/>
      <c r="L36" s="1568"/>
      <c r="M36" s="928"/>
      <c r="N36" s="1567"/>
      <c r="O36" s="1567"/>
      <c r="P36" s="929"/>
      <c r="Q36" s="152"/>
    </row>
    <row r="37" spans="2:19" ht="15.75" thickBot="1" x14ac:dyDescent="0.3">
      <c r="B37" s="167"/>
      <c r="C37"/>
      <c r="D37" s="530" t="s">
        <v>305</v>
      </c>
      <c r="E37" s="1492">
        <f>SUM(E27:E36)</f>
        <v>0</v>
      </c>
      <c r="F37" s="1493">
        <f>SUM(F27:F36)</f>
        <v>0</v>
      </c>
      <c r="G37" s="425"/>
      <c r="H37" s="426"/>
      <c r="I37" s="531"/>
      <c r="J37" s="112"/>
      <c r="K37" s="112"/>
      <c r="L37" s="112"/>
      <c r="M37" s="112"/>
      <c r="N37" s="112"/>
      <c r="O37" s="531"/>
      <c r="P37" s="531"/>
      <c r="Q37" s="427"/>
    </row>
    <row r="38" spans="2:19" ht="3.75" customHeight="1" thickBot="1" x14ac:dyDescent="0.3">
      <c r="B38" s="167"/>
      <c r="C38" s="149"/>
      <c r="D38" s="149"/>
      <c r="E38" s="1487"/>
      <c r="F38" s="1487"/>
      <c r="G38" s="148"/>
      <c r="H38" s="169"/>
      <c r="I38" s="531"/>
      <c r="J38" s="112"/>
      <c r="K38" s="112"/>
      <c r="L38" s="112"/>
      <c r="M38" s="112"/>
      <c r="N38" s="112"/>
      <c r="O38" s="531"/>
      <c r="P38" s="531"/>
      <c r="Q38" s="427"/>
    </row>
    <row r="39" spans="2:19" ht="15.75" thickBot="1" x14ac:dyDescent="0.3">
      <c r="B39" s="167"/>
      <c r="C39"/>
      <c r="D39" s="531"/>
      <c r="E39" s="1494" t="s">
        <v>306</v>
      </c>
      <c r="F39" s="1488">
        <f>ROUND((E37+F37),0)</f>
        <v>0</v>
      </c>
      <c r="G39" s="1945" t="str">
        <f>IF('7A'!F39&lt;&gt;0,(IF((ABS('6A'!K134-'7A'!F39)&lt;=10)=TRUE,"",Messages!B55)),"")</f>
        <v/>
      </c>
      <c r="H39" s="1946"/>
      <c r="I39" s="1946"/>
      <c r="J39" s="1946"/>
      <c r="K39" s="1946"/>
      <c r="L39" s="1946"/>
      <c r="M39" s="1946"/>
      <c r="N39" s="1946"/>
      <c r="O39" s="1189"/>
      <c r="P39" s="1189"/>
      <c r="Q39" s="427"/>
    </row>
    <row r="40" spans="2:19" x14ac:dyDescent="0.25">
      <c r="B40" s="167"/>
      <c r="C40"/>
      <c r="D40"/>
      <c r="E40" s="790"/>
      <c r="F40" s="150"/>
      <c r="G40" s="1966"/>
      <c r="H40" s="1966"/>
      <c r="I40" s="1966"/>
      <c r="J40" s="1966"/>
      <c r="K40" s="1966"/>
      <c r="L40" s="112"/>
      <c r="M40" s="127"/>
      <c r="N40" s="19"/>
      <c r="O40"/>
      <c r="P40" s="531"/>
      <c r="Q40" s="427"/>
    </row>
    <row r="41" spans="2:19" ht="7.5" customHeight="1" x14ac:dyDescent="0.25">
      <c r="B41" s="167"/>
      <c r="C41" s="112"/>
      <c r="D41" s="112"/>
      <c r="E41" s="294"/>
      <c r="F41" s="428"/>
      <c r="G41" s="294"/>
      <c r="H41" s="112"/>
      <c r="I41" s="112"/>
      <c r="J41" s="112"/>
      <c r="K41" s="112"/>
      <c r="L41" s="112"/>
      <c r="M41" s="112"/>
      <c r="N41" s="112"/>
      <c r="O41" s="112"/>
      <c r="P41" s="112"/>
      <c r="Q41" s="152"/>
    </row>
    <row r="42" spans="2:19" ht="15.75" thickBot="1" x14ac:dyDescent="0.3">
      <c r="B42" s="167"/>
      <c r="C42" s="1963" t="s">
        <v>307</v>
      </c>
      <c r="D42" s="1964"/>
      <c r="E42" s="1963"/>
      <c r="F42" s="1963"/>
      <c r="G42" s="1963"/>
      <c r="H42" s="1963"/>
      <c r="I42" s="1963"/>
      <c r="J42" s="1963"/>
      <c r="K42" s="1965"/>
      <c r="L42" s="1963"/>
      <c r="M42" s="1963"/>
      <c r="N42" s="1963"/>
      <c r="O42" s="1963"/>
      <c r="P42" s="1963"/>
      <c r="Q42" s="152"/>
    </row>
    <row r="43" spans="2:19" ht="27" thickBot="1" x14ac:dyDescent="0.3">
      <c r="B43" s="167"/>
      <c r="C43" s="788" t="s">
        <v>599</v>
      </c>
      <c r="D43" s="546" t="s">
        <v>603</v>
      </c>
      <c r="E43" s="1565" t="s">
        <v>293</v>
      </c>
      <c r="F43" s="1565" t="s">
        <v>294</v>
      </c>
      <c r="G43" s="1565" t="s">
        <v>301</v>
      </c>
      <c r="H43" s="422" t="s">
        <v>302</v>
      </c>
      <c r="I43" s="422" t="s">
        <v>303</v>
      </c>
      <c r="J43" s="1565" t="s">
        <v>515</v>
      </c>
      <c r="K43" s="546" t="s">
        <v>661</v>
      </c>
      <c r="L43" s="546" t="s">
        <v>660</v>
      </c>
      <c r="M43" s="421" t="s">
        <v>295</v>
      </c>
      <c r="N43" s="421" t="s">
        <v>304</v>
      </c>
      <c r="O43" s="422" t="s">
        <v>296</v>
      </c>
      <c r="P43" s="1566" t="s">
        <v>479</v>
      </c>
      <c r="Q43" s="152"/>
    </row>
    <row r="44" spans="2:19" x14ac:dyDescent="0.25">
      <c r="B44" s="167"/>
      <c r="C44" s="553"/>
      <c r="D44" s="1176" t="s">
        <v>505</v>
      </c>
      <c r="E44" s="1495"/>
      <c r="F44" s="1478"/>
      <c r="G44" s="554" t="s">
        <v>516</v>
      </c>
      <c r="H44" s="561"/>
      <c r="I44" s="555"/>
      <c r="J44" s="1022" t="s">
        <v>505</v>
      </c>
      <c r="K44" s="1028"/>
      <c r="L44" s="1030" t="s">
        <v>505</v>
      </c>
      <c r="M44" s="562"/>
      <c r="N44" s="561"/>
      <c r="O44" s="561"/>
      <c r="P44" s="563"/>
      <c r="Q44" s="152"/>
    </row>
    <row r="45" spans="2:19" x14ac:dyDescent="0.25">
      <c r="B45" s="167"/>
      <c r="C45" s="556"/>
      <c r="D45" s="566"/>
      <c r="E45" s="1490"/>
      <c r="F45" s="1482"/>
      <c r="G45" s="557"/>
      <c r="H45" s="564"/>
      <c r="I45" s="558"/>
      <c r="J45" s="1023"/>
      <c r="K45" s="1029"/>
      <c r="L45" s="1031"/>
      <c r="M45" s="565"/>
      <c r="N45" s="564"/>
      <c r="O45" s="564"/>
      <c r="P45" s="566"/>
      <c r="Q45" s="152"/>
    </row>
    <row r="46" spans="2:19" ht="7.5" customHeight="1" thickBot="1" x14ac:dyDescent="0.3">
      <c r="B46" s="167"/>
      <c r="C46" s="924"/>
      <c r="D46" s="925"/>
      <c r="E46" s="1491"/>
      <c r="F46" s="1484"/>
      <c r="G46" s="926"/>
      <c r="H46" s="909"/>
      <c r="I46" s="927"/>
      <c r="J46" s="1024"/>
      <c r="K46" s="1027"/>
      <c r="L46" s="1032"/>
      <c r="M46" s="930"/>
      <c r="N46" s="909"/>
      <c r="O46" s="909"/>
      <c r="P46" s="931"/>
      <c r="Q46" s="152"/>
    </row>
    <row r="47" spans="2:19" ht="15.75" thickBot="1" x14ac:dyDescent="0.3">
      <c r="B47" s="167"/>
      <c r="C47"/>
      <c r="D47" s="530" t="s">
        <v>305</v>
      </c>
      <c r="E47" s="1496">
        <f>SUM(E44:E46)</f>
        <v>0</v>
      </c>
      <c r="F47" s="1497">
        <f>SUM(F44:F46)</f>
        <v>0</v>
      </c>
      <c r="G47" s="148"/>
      <c r="H47" s="531"/>
      <c r="I47" s="112"/>
      <c r="J47" s="112"/>
      <c r="K47" s="112"/>
      <c r="L47" s="112"/>
      <c r="M47" s="112"/>
      <c r="N47" s="112"/>
      <c r="O47" s="112"/>
      <c r="P47" s="112"/>
      <c r="Q47" s="152"/>
    </row>
    <row r="48" spans="2:19" ht="3.75" customHeight="1" thickBot="1" x14ac:dyDescent="0.3">
      <c r="B48" s="167"/>
      <c r="C48" s="531"/>
      <c r="D48" s="531"/>
      <c r="E48" s="1487"/>
      <c r="F48" s="1498"/>
      <c r="G48" s="148"/>
      <c r="H48" s="531"/>
      <c r="I48" s="112"/>
      <c r="J48" s="112"/>
      <c r="K48" s="112"/>
      <c r="L48" s="112"/>
      <c r="M48" s="112"/>
      <c r="N48" s="112"/>
      <c r="O48" s="112"/>
      <c r="P48" s="112"/>
      <c r="Q48" s="152"/>
    </row>
    <row r="49" spans="2:17" ht="16.5" customHeight="1" thickBot="1" x14ac:dyDescent="0.3">
      <c r="B49" s="167"/>
      <c r="C49"/>
      <c r="D49" s="531"/>
      <c r="E49" s="1494" t="s">
        <v>308</v>
      </c>
      <c r="F49" s="1488">
        <f>ROUND((E47+F47),0)</f>
        <v>0</v>
      </c>
      <c r="G49" s="1945" t="str">
        <f>IF((ABS('6A'!S134-'7A'!F49)&lt;=10)=TRUE,"",Messages!B56)</f>
        <v/>
      </c>
      <c r="H49" s="1946"/>
      <c r="I49" s="1946"/>
      <c r="J49" s="1946"/>
      <c r="K49" s="1946"/>
      <c r="L49" s="1946"/>
      <c r="M49" s="1946"/>
      <c r="N49" s="1946"/>
      <c r="O49" s="531"/>
      <c r="P49" s="112"/>
      <c r="Q49" s="152"/>
    </row>
    <row r="50" spans="2:17" ht="3.75" customHeight="1" thickBot="1" x14ac:dyDescent="0.3">
      <c r="B50" s="902"/>
      <c r="C50"/>
      <c r="D50"/>
      <c r="E50" s="1182"/>
      <c r="F50" s="1182"/>
      <c r="G50"/>
      <c r="H50"/>
      <c r="I50"/>
      <c r="J50"/>
      <c r="K50"/>
      <c r="L50"/>
      <c r="M50"/>
      <c r="N50"/>
      <c r="O50"/>
      <c r="P50"/>
      <c r="Q50" s="932"/>
    </row>
    <row r="51" spans="2:17" ht="16.5" thickTop="1" thickBot="1" x14ac:dyDescent="0.3">
      <c r="B51" s="902"/>
      <c r="C51"/>
      <c r="D51"/>
      <c r="E51" s="1499" t="s">
        <v>604</v>
      </c>
      <c r="F51" s="1500">
        <f>F39+F49</f>
        <v>0</v>
      </c>
      <c r="G51" s="1945" t="str">
        <f>IF('7A'!F51&lt;&gt;0,(IF((ABS('6A'!J134-'7A'!F51)&lt;=10)=TRUE,"",Messages!B58)),"")</f>
        <v/>
      </c>
      <c r="H51" s="1946"/>
      <c r="I51" s="1946"/>
      <c r="J51" s="1946"/>
      <c r="K51" s="1946"/>
      <c r="L51" s="1946"/>
      <c r="M51" s="1946"/>
      <c r="N51" s="1946"/>
      <c r="O51"/>
      <c r="P51"/>
      <c r="Q51" s="932"/>
    </row>
    <row r="52" spans="2:17" ht="9" customHeight="1" thickTop="1" thickBot="1" x14ac:dyDescent="0.3">
      <c r="B52" s="429"/>
      <c r="C52" s="430"/>
      <c r="D52" s="430"/>
      <c r="E52" s="431"/>
      <c r="F52" s="432"/>
      <c r="G52" s="432"/>
      <c r="H52" s="433"/>
      <c r="I52" s="433"/>
      <c r="J52" s="157"/>
      <c r="K52" s="157"/>
      <c r="L52" s="157"/>
      <c r="M52" s="157"/>
      <c r="N52" s="157"/>
      <c r="O52" s="433"/>
      <c r="P52" s="433"/>
      <c r="Q52" s="434"/>
    </row>
  </sheetData>
  <sheetProtection algorithmName="SHA-512" hashValue="4Ca5i+YjIGA1IEMJ+Y5zpH9gQja8fXAMTvPeyKnK13DDHMfoqAG7UFOABKCN0Il47anqv3l56wSeVwBfGxrHaQ==" saltValue="wOyJEE2mOpfWcWC5Jx36YQ==" spinCount="100000" sheet="1" formatCells="0" formatColumns="0" formatRows="0" insertRows="0"/>
  <mergeCells count="14">
    <mergeCell ref="G39:N39"/>
    <mergeCell ref="G49:N49"/>
    <mergeCell ref="G51:N51"/>
    <mergeCell ref="J18:M18"/>
    <mergeCell ref="C10:P10"/>
    <mergeCell ref="C12:M12"/>
    <mergeCell ref="C14:M14"/>
    <mergeCell ref="J15:M15"/>
    <mergeCell ref="J16:M16"/>
    <mergeCell ref="J19:M19"/>
    <mergeCell ref="J20:M20"/>
    <mergeCell ref="C25:P25"/>
    <mergeCell ref="C42:P42"/>
    <mergeCell ref="G40:K40"/>
  </mergeCells>
  <conditionalFormatting sqref="L44:P45 L27:P30 L32:P35">
    <cfRule type="expression" dxfId="64" priority="20">
      <formula>$K27="Non-Recoverable"</formula>
    </cfRule>
  </conditionalFormatting>
  <conditionalFormatting sqref="D27">
    <cfRule type="expression" dxfId="63" priority="12">
      <formula>AND($C$27&lt;&gt;"",$D$27="Select…")</formula>
    </cfRule>
    <cfRule type="expression" dxfId="62" priority="16">
      <formula>AND($C27&lt;&gt;"",D27="")</formula>
    </cfRule>
  </conditionalFormatting>
  <conditionalFormatting sqref="D29:D30 D32:D35">
    <cfRule type="expression" dxfId="61" priority="15">
      <formula>AND($C29&lt;&gt;"",D29="")</formula>
    </cfRule>
  </conditionalFormatting>
  <conditionalFormatting sqref="D44">
    <cfRule type="expression" dxfId="60" priority="11">
      <formula>AND($C$44&lt;&gt;"",$D$44="Select…")</formula>
    </cfRule>
    <cfRule type="expression" dxfId="59" priority="14">
      <formula>AND($C44&lt;&gt;"",D44="")</formula>
    </cfRule>
  </conditionalFormatting>
  <conditionalFormatting sqref="D45">
    <cfRule type="expression" dxfId="58" priority="13">
      <formula>AND($C45&lt;&gt;"",D45="")</formula>
    </cfRule>
  </conditionalFormatting>
  <conditionalFormatting sqref="D16">
    <cfRule type="expression" dxfId="57" priority="9">
      <formula>AND($C$16&lt;&gt;"",$D$16="Select…")</formula>
    </cfRule>
    <cfRule type="expression" dxfId="56" priority="10">
      <formula>AND($C16&lt;&gt;"",D16="")</formula>
    </cfRule>
  </conditionalFormatting>
  <conditionalFormatting sqref="G40">
    <cfRule type="containsText" dxfId="55" priority="8" operator="containsText" text="warning">
      <formula>NOT(ISERROR(SEARCH("warning",G40)))</formula>
    </cfRule>
  </conditionalFormatting>
  <conditionalFormatting sqref="D28">
    <cfRule type="expression" dxfId="54" priority="7">
      <formula>AND($C28&lt;&gt;"",D28="")</formula>
    </cfRule>
  </conditionalFormatting>
  <conditionalFormatting sqref="L31:P31">
    <cfRule type="expression" dxfId="53" priority="6">
      <formula>$K31="Non-Recoverable"</formula>
    </cfRule>
  </conditionalFormatting>
  <conditionalFormatting sqref="D31">
    <cfRule type="expression" dxfId="52" priority="5">
      <formula>AND($C31&lt;&gt;"",D31="")</formula>
    </cfRule>
  </conditionalFormatting>
  <conditionalFormatting sqref="G39">
    <cfRule type="containsText" dxfId="51" priority="3" operator="containsText" text="warning">
      <formula>NOT(ISERROR(SEARCH("warning",G39)))</formula>
    </cfRule>
  </conditionalFormatting>
  <conditionalFormatting sqref="G49">
    <cfRule type="containsText" dxfId="50" priority="2" operator="containsText" text="warning">
      <formula>NOT(ISERROR(SEARCH("warning",G49)))</formula>
    </cfRule>
  </conditionalFormatting>
  <conditionalFormatting sqref="G51">
    <cfRule type="containsText" dxfId="49" priority="1" operator="containsText" text="warning">
      <formula>NOT(ISERROR(SEARCH("warning",G51)))</formula>
    </cfRule>
  </conditionalFormatting>
  <dataValidations count="11">
    <dataValidation type="list" allowBlank="1" showInputMessage="1" showErrorMessage="1" sqref="K44">
      <formula1>INDIRECT(J27)</formula1>
    </dataValidation>
    <dataValidation type="list" allowBlank="1" showInputMessage="1" showErrorMessage="1" sqref="D44:D45">
      <formula1>NonRes_FundSource</formula1>
    </dataValidation>
    <dataValidation type="list" allowBlank="1" showInputMessage="1" showErrorMessage="1" sqref="D16:D19 D27:D35">
      <formula1>Fund_Source</formula1>
    </dataValidation>
    <dataValidation type="list" allowBlank="1" showInputMessage="1" showErrorMessage="1" sqref="G44:G45 G27:G35">
      <formula1>"Select...,Public,Private"</formula1>
    </dataValidation>
    <dataValidation type="list" allowBlank="1" showInputMessage="1" showErrorMessage="1" sqref="G36 G46">
      <formula1>"Public,Private"</formula1>
    </dataValidation>
    <dataValidation type="list" allowBlank="1" showInputMessage="1" showErrorMessage="1" sqref="J44:J46 J27:J36">
      <formula1>G_or_L</formula1>
    </dataValidation>
    <dataValidation type="list" allowBlank="1" showInputMessage="1" showErrorMessage="1" sqref="K36">
      <formula1>INDIRECT(J27)</formula1>
    </dataValidation>
    <dataValidation type="list" allowBlank="1" showInputMessage="1" showErrorMessage="1" sqref="K45">
      <formula1>INDIRECT(J27)</formula1>
    </dataValidation>
    <dataValidation type="list" allowBlank="1" showInputMessage="1" showErrorMessage="1" sqref="K46">
      <formula1>INDIRECT(J27)</formula1>
    </dataValidation>
    <dataValidation type="list" allowBlank="1" showInputMessage="1" showErrorMessage="1" sqref="L44:L46 L27:L36">
      <formula1>Debt_Type</formula1>
    </dataValidation>
    <dataValidation type="list" allowBlank="1" showInputMessage="1" showErrorMessage="1" sqref="K27:K35">
      <formula1>INDIRECT(J27)</formula1>
    </dataValidation>
  </dataValidations>
  <pageMargins left="0.25" right="0.25" top="0.75" bottom="0.75" header="0.3" footer="0.3"/>
  <pageSetup paperSize="5" scale="83" orientation="landscape" r:id="rId1"/>
  <headerFooter>
    <oddFooter>&amp;LForm 7A
Financing Sources&amp;CCFA Forms</oddFooter>
  </headerFooter>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9:AL64"/>
  <sheetViews>
    <sheetView showGridLines="0" zoomScaleNormal="100" zoomScaleSheetLayoutView="100" workbookViewId="0">
      <selection activeCell="N72" sqref="N72"/>
    </sheetView>
  </sheetViews>
  <sheetFormatPr defaultColWidth="9.140625" defaultRowHeight="15" x14ac:dyDescent="0.25"/>
  <cols>
    <col min="1" max="2" width="1.7109375" style="315" customWidth="1"/>
    <col min="3" max="3" width="21.5703125" style="315" bestFit="1" customWidth="1"/>
    <col min="4" max="17" width="8.5703125" style="315" bestFit="1" customWidth="1"/>
    <col min="18" max="20" width="3" style="315" customWidth="1"/>
    <col min="21" max="34" width="8.5703125" style="315" bestFit="1" customWidth="1"/>
    <col min="35" max="35" width="9.85546875" style="315" bestFit="1" customWidth="1"/>
    <col min="36" max="36" width="2.28515625" style="315" customWidth="1"/>
    <col min="37" max="37" width="24.28515625" style="315" customWidth="1"/>
    <col min="38" max="38" width="20.28515625" style="315" bestFit="1" customWidth="1"/>
    <col min="39" max="16384" width="9.140625" style="315"/>
  </cols>
  <sheetData>
    <row r="9" spans="2:36" ht="9" customHeight="1" thickBot="1" x14ac:dyDescent="0.3"/>
    <row r="10" spans="2:36" ht="9" customHeight="1" x14ac:dyDescent="0.25">
      <c r="B10" s="1609"/>
      <c r="C10" s="339"/>
      <c r="D10" s="339"/>
      <c r="E10" s="339"/>
      <c r="F10" s="339"/>
      <c r="G10" s="339"/>
      <c r="H10" s="339"/>
      <c r="I10" s="339"/>
      <c r="J10" s="339"/>
      <c r="K10" s="339"/>
      <c r="L10" s="933"/>
      <c r="M10" s="933"/>
      <c r="N10" s="933"/>
      <c r="O10" s="933"/>
      <c r="P10" s="933"/>
      <c r="Q10" s="933"/>
      <c r="R10" s="934"/>
      <c r="S10" s="1610"/>
      <c r="T10" s="1000"/>
      <c r="U10" s="933"/>
      <c r="V10" s="933"/>
      <c r="W10" s="933"/>
      <c r="X10" s="933"/>
      <c r="Y10" s="933"/>
      <c r="Z10" s="933"/>
      <c r="AA10" s="933"/>
      <c r="AB10" s="933"/>
      <c r="AC10" s="933"/>
      <c r="AD10" s="933"/>
      <c r="AE10" s="933"/>
      <c r="AF10" s="933"/>
      <c r="AG10" s="933"/>
      <c r="AH10" s="933"/>
      <c r="AI10" s="933"/>
      <c r="AJ10" s="934"/>
    </row>
    <row r="11" spans="2:36" ht="18.75" x14ac:dyDescent="0.3">
      <c r="B11" s="1611"/>
      <c r="C11" s="1767" t="s">
        <v>960</v>
      </c>
      <c r="D11" s="1767"/>
      <c r="E11" s="1767"/>
      <c r="F11" s="1767"/>
      <c r="G11" s="1767"/>
      <c r="H11" s="1767"/>
      <c r="I11" s="1767"/>
      <c r="J11" s="1767"/>
      <c r="K11" s="1767"/>
      <c r="L11" s="1767"/>
      <c r="M11" s="1767"/>
      <c r="N11" s="1767"/>
      <c r="O11" s="1767"/>
      <c r="P11" s="1767"/>
      <c r="Q11" s="1767"/>
      <c r="R11" s="1612"/>
      <c r="S11" s="1613"/>
      <c r="T11" s="1614"/>
      <c r="U11" s="1767" t="s">
        <v>961</v>
      </c>
      <c r="V11" s="1767"/>
      <c r="W11" s="1767"/>
      <c r="X11" s="1767"/>
      <c r="Y11" s="1767"/>
      <c r="Z11" s="1767"/>
      <c r="AA11" s="1767"/>
      <c r="AB11" s="1767"/>
      <c r="AC11" s="1767"/>
      <c r="AD11" s="1767"/>
      <c r="AE11" s="1767"/>
      <c r="AF11" s="1767"/>
      <c r="AG11" s="1767"/>
      <c r="AH11" s="1767"/>
      <c r="AI11" s="1767"/>
      <c r="AJ11" s="932"/>
    </row>
    <row r="12" spans="2:36" ht="15" customHeight="1" x14ac:dyDescent="0.25">
      <c r="B12" s="1611"/>
      <c r="C12" s="115"/>
      <c r="D12" s="115"/>
      <c r="E12" s="115"/>
      <c r="F12" s="115"/>
      <c r="G12" s="115"/>
      <c r="H12" s="115"/>
      <c r="I12" s="115"/>
      <c r="J12" s="115"/>
      <c r="K12" s="115"/>
      <c r="L12"/>
      <c r="M12"/>
      <c r="N12"/>
      <c r="O12"/>
      <c r="P12"/>
      <c r="Q12"/>
      <c r="R12" s="932"/>
      <c r="T12" s="902"/>
      <c r="U12"/>
      <c r="V12"/>
      <c r="W12"/>
      <c r="X12"/>
      <c r="Y12"/>
      <c r="Z12"/>
      <c r="AA12"/>
      <c r="AB12"/>
      <c r="AC12"/>
      <c r="AD12"/>
      <c r="AE12"/>
      <c r="AF12"/>
      <c r="AG12"/>
      <c r="AH12"/>
      <c r="AI12"/>
      <c r="AJ12" s="932"/>
    </row>
    <row r="13" spans="2:36" ht="15.75" thickBot="1" x14ac:dyDescent="0.3">
      <c r="B13" s="401"/>
      <c r="C13" s="1976" t="str">
        <f>IF('1'!G5="",Messages!B3,(CONCATENATE("Project Name: ",'1'!G5)))</f>
        <v>Enter Project Name on Form 1</v>
      </c>
      <c r="D13" s="1976"/>
      <c r="E13" s="1976"/>
      <c r="F13" s="1976"/>
      <c r="G13" s="1976"/>
      <c r="H13" s="1976"/>
      <c r="I13" s="1976"/>
      <c r="J13" s="1976"/>
      <c r="K13" s="112"/>
      <c r="L13" s="113" t="s">
        <v>962</v>
      </c>
      <c r="M13" s="1615"/>
      <c r="N13" s="112"/>
      <c r="O13" s="112"/>
      <c r="P13" s="112"/>
      <c r="Q13" s="112"/>
      <c r="R13" s="152"/>
      <c r="S13" s="478"/>
      <c r="T13" s="902"/>
      <c r="U13" s="1976" t="str">
        <f>C13</f>
        <v>Enter Project Name on Form 1</v>
      </c>
      <c r="V13" s="1976"/>
      <c r="W13" s="1976"/>
      <c r="X13" s="1976"/>
      <c r="Y13" s="1976"/>
      <c r="Z13" s="1976"/>
      <c r="AA13" s="1976"/>
      <c r="AB13" s="1976"/>
      <c r="AC13" s="112"/>
      <c r="AD13" s="113" t="s">
        <v>962</v>
      </c>
      <c r="AE13" s="1616" t="str">
        <f>IF(M13="","",M13)</f>
        <v/>
      </c>
      <c r="AF13"/>
      <c r="AG13"/>
      <c r="AH13"/>
      <c r="AI13"/>
      <c r="AJ13" s="932"/>
    </row>
    <row r="14" spans="2:36" ht="15" customHeight="1" x14ac:dyDescent="0.25">
      <c r="B14" s="401"/>
      <c r="C14" s="112"/>
      <c r="D14" s="438"/>
      <c r="E14" s="1617"/>
      <c r="F14" s="466"/>
      <c r="G14" s="1618"/>
      <c r="H14" s="438"/>
      <c r="I14" s="438"/>
      <c r="J14" s="438"/>
      <c r="K14" s="306"/>
      <c r="L14"/>
      <c r="M14"/>
      <c r="N14"/>
      <c r="O14"/>
      <c r="P14"/>
      <c r="Q14"/>
      <c r="R14" s="932"/>
      <c r="T14" s="902"/>
      <c r="U14"/>
      <c r="V14"/>
      <c r="W14"/>
      <c r="X14"/>
      <c r="Y14"/>
      <c r="Z14"/>
      <c r="AA14"/>
      <c r="AB14"/>
      <c r="AC14"/>
      <c r="AD14"/>
      <c r="AE14"/>
      <c r="AF14"/>
      <c r="AG14"/>
      <c r="AH14"/>
      <c r="AI14"/>
      <c r="AJ14" s="932"/>
    </row>
    <row r="15" spans="2:36" ht="15" customHeight="1" thickBot="1" x14ac:dyDescent="0.3">
      <c r="B15" s="401"/>
      <c r="C15"/>
      <c r="D15"/>
      <c r="E15"/>
      <c r="F15"/>
      <c r="G15"/>
      <c r="H15"/>
      <c r="I15"/>
      <c r="J15"/>
      <c r="K15"/>
      <c r="L15"/>
      <c r="M15"/>
      <c r="N15"/>
      <c r="O15"/>
      <c r="P15"/>
      <c r="Q15"/>
      <c r="R15" s="932"/>
      <c r="T15" s="902"/>
      <c r="U15"/>
      <c r="V15"/>
      <c r="W15"/>
      <c r="X15"/>
      <c r="Y15"/>
      <c r="Z15"/>
      <c r="AA15"/>
      <c r="AB15"/>
      <c r="AC15"/>
      <c r="AD15"/>
      <c r="AE15"/>
      <c r="AF15"/>
      <c r="AG15"/>
      <c r="AH15"/>
      <c r="AI15"/>
      <c r="AJ15" s="932"/>
    </row>
    <row r="16" spans="2:36" ht="15" customHeight="1" x14ac:dyDescent="0.25">
      <c r="B16" s="401"/>
      <c r="C16" s="126" t="s">
        <v>963</v>
      </c>
      <c r="D16" s="1619" t="s">
        <v>964</v>
      </c>
      <c r="E16" s="1620" t="s">
        <v>965</v>
      </c>
      <c r="F16" s="1620" t="s">
        <v>966</v>
      </c>
      <c r="G16" s="1620" t="s">
        <v>967</v>
      </c>
      <c r="H16" s="1620" t="s">
        <v>968</v>
      </c>
      <c r="I16" s="1620" t="s">
        <v>969</v>
      </c>
      <c r="J16" s="1620" t="s">
        <v>576</v>
      </c>
      <c r="K16" s="1620" t="s">
        <v>969</v>
      </c>
      <c r="L16" s="1620" t="s">
        <v>967</v>
      </c>
      <c r="M16" s="1620" t="s">
        <v>967</v>
      </c>
      <c r="N16" s="1620" t="s">
        <v>576</v>
      </c>
      <c r="O16" s="1620" t="s">
        <v>970</v>
      </c>
      <c r="P16" s="1620" t="s">
        <v>964</v>
      </c>
      <c r="Q16" s="1621" t="s">
        <v>965</v>
      </c>
      <c r="R16" s="1622"/>
      <c r="S16" s="1623"/>
      <c r="T16" s="902"/>
      <c r="U16" s="1619" t="s">
        <v>966</v>
      </c>
      <c r="V16" s="1620" t="s">
        <v>967</v>
      </c>
      <c r="W16" s="1620" t="s">
        <v>968</v>
      </c>
      <c r="X16" s="1620" t="s">
        <v>969</v>
      </c>
      <c r="Y16" s="1620" t="s">
        <v>576</v>
      </c>
      <c r="Z16" s="1620" t="s">
        <v>969</v>
      </c>
      <c r="AA16" s="1620" t="s">
        <v>967</v>
      </c>
      <c r="AB16" s="1620" t="s">
        <v>967</v>
      </c>
      <c r="AC16" s="1620" t="s">
        <v>576</v>
      </c>
      <c r="AD16" s="1620" t="s">
        <v>970</v>
      </c>
      <c r="AE16" s="1620" t="s">
        <v>964</v>
      </c>
      <c r="AF16" s="1624" t="s">
        <v>965</v>
      </c>
      <c r="AG16" s="1624" t="s">
        <v>966</v>
      </c>
      <c r="AH16" s="1621" t="s">
        <v>967</v>
      </c>
      <c r="AI16"/>
      <c r="AJ16" s="932"/>
    </row>
    <row r="17" spans="2:38" ht="15" customHeight="1" thickBot="1" x14ac:dyDescent="0.3">
      <c r="B17" s="401"/>
      <c r="C17" s="126" t="s">
        <v>971</v>
      </c>
      <c r="D17" s="1625"/>
      <c r="E17" s="1626"/>
      <c r="F17" s="1626"/>
      <c r="G17" s="1626"/>
      <c r="H17" s="1626"/>
      <c r="I17" s="1626"/>
      <c r="J17" s="1626"/>
      <c r="K17" s="1626"/>
      <c r="L17" s="1626"/>
      <c r="M17" s="1626"/>
      <c r="N17" s="1626"/>
      <c r="O17" s="1626"/>
      <c r="P17" s="1626"/>
      <c r="Q17" s="1627"/>
      <c r="R17" s="1628"/>
      <c r="S17" s="1629"/>
      <c r="T17" s="902"/>
      <c r="U17" s="1630"/>
      <c r="V17" s="1626"/>
      <c r="W17" s="1626"/>
      <c r="X17" s="1626"/>
      <c r="Y17" s="1626"/>
      <c r="Z17" s="1626"/>
      <c r="AA17" s="1631"/>
      <c r="AB17" s="1626"/>
      <c r="AC17" s="1626"/>
      <c r="AD17" s="1626"/>
      <c r="AE17" s="1626"/>
      <c r="AF17" s="1626"/>
      <c r="AG17" s="1626"/>
      <c r="AH17" s="1627"/>
      <c r="AI17" s="1632"/>
      <c r="AJ17" s="932"/>
    </row>
    <row r="18" spans="2:38" ht="15" customHeight="1" thickBot="1" x14ac:dyDescent="0.3">
      <c r="B18" s="401"/>
      <c r="C18" s="112"/>
      <c r="D18"/>
      <c r="E18"/>
      <c r="F18"/>
      <c r="G18"/>
      <c r="H18"/>
      <c r="I18"/>
      <c r="J18"/>
      <c r="K18"/>
      <c r="L18"/>
      <c r="M18"/>
      <c r="N18"/>
      <c r="O18"/>
      <c r="P18"/>
      <c r="Q18"/>
      <c r="R18" s="932"/>
      <c r="T18" s="902"/>
      <c r="U18"/>
      <c r="V18"/>
      <c r="W18"/>
      <c r="X18"/>
      <c r="Y18"/>
      <c r="Z18"/>
      <c r="AA18"/>
      <c r="AB18"/>
      <c r="AC18"/>
      <c r="AD18"/>
      <c r="AE18"/>
      <c r="AF18"/>
      <c r="AG18"/>
      <c r="AH18"/>
      <c r="AI18"/>
      <c r="AJ18" s="932"/>
    </row>
    <row r="19" spans="2:38" ht="15" customHeight="1" thickBot="1" x14ac:dyDescent="0.3">
      <c r="B19" s="401"/>
      <c r="C19" s="1977" t="s">
        <v>972</v>
      </c>
      <c r="D19" s="1978"/>
      <c r="E19" s="1978"/>
      <c r="F19" s="1978"/>
      <c r="G19" s="1978"/>
      <c r="H19" s="1978"/>
      <c r="I19" s="1978"/>
      <c r="J19" s="1978"/>
      <c r="K19" s="1978"/>
      <c r="L19" s="1978"/>
      <c r="M19" s="1978"/>
      <c r="N19" s="1978"/>
      <c r="O19" s="1978"/>
      <c r="P19" s="1978"/>
      <c r="Q19" s="1979"/>
      <c r="R19" s="1633"/>
      <c r="S19" s="1634"/>
      <c r="T19" s="902"/>
      <c r="U19" s="1980" t="s">
        <v>973</v>
      </c>
      <c r="V19" s="1981"/>
      <c r="W19" s="1981"/>
      <c r="X19" s="1981"/>
      <c r="Y19" s="1981"/>
      <c r="Z19" s="1981"/>
      <c r="AA19" s="1981"/>
      <c r="AB19" s="1981"/>
      <c r="AC19" s="1981"/>
      <c r="AD19" s="1981"/>
      <c r="AE19" s="1981"/>
      <c r="AF19" s="1981"/>
      <c r="AG19" s="1981"/>
      <c r="AH19" s="1981"/>
      <c r="AI19" s="1982"/>
      <c r="AJ19" s="932"/>
    </row>
    <row r="20" spans="2:38" ht="15" customHeight="1" thickBot="1" x14ac:dyDescent="0.3">
      <c r="B20" s="401"/>
      <c r="C20" s="1635" t="s">
        <v>291</v>
      </c>
      <c r="D20"/>
      <c r="E20"/>
      <c r="F20"/>
      <c r="G20"/>
      <c r="H20"/>
      <c r="I20"/>
      <c r="J20"/>
      <c r="K20"/>
      <c r="L20"/>
      <c r="M20"/>
      <c r="N20"/>
      <c r="O20"/>
      <c r="P20"/>
      <c r="Q20"/>
      <c r="R20" s="932"/>
      <c r="T20" s="902"/>
      <c r="U20"/>
      <c r="V20"/>
      <c r="W20"/>
      <c r="X20"/>
      <c r="Y20"/>
      <c r="Z20"/>
      <c r="AA20"/>
      <c r="AB20"/>
      <c r="AC20"/>
      <c r="AD20"/>
      <c r="AE20"/>
      <c r="AF20"/>
      <c r="AG20"/>
      <c r="AH20"/>
      <c r="AI20" s="1636" t="s">
        <v>974</v>
      </c>
      <c r="AJ20" s="932"/>
    </row>
    <row r="21" spans="2:38" ht="15" customHeight="1" x14ac:dyDescent="0.25">
      <c r="B21" s="401"/>
      <c r="C21" s="1637"/>
      <c r="D21" s="1638">
        <v>0</v>
      </c>
      <c r="E21" s="1639">
        <v>0</v>
      </c>
      <c r="F21" s="1639">
        <v>0</v>
      </c>
      <c r="G21" s="1639">
        <v>0</v>
      </c>
      <c r="H21" s="1639">
        <v>0</v>
      </c>
      <c r="I21" s="1639">
        <v>0</v>
      </c>
      <c r="J21" s="1639">
        <v>0</v>
      </c>
      <c r="K21" s="1639">
        <v>0</v>
      </c>
      <c r="L21" s="1639">
        <v>0</v>
      </c>
      <c r="M21" s="1639">
        <v>0</v>
      </c>
      <c r="N21" s="1639">
        <v>0</v>
      </c>
      <c r="O21" s="1639">
        <v>0</v>
      </c>
      <c r="P21" s="1639">
        <v>0</v>
      </c>
      <c r="Q21" s="1640">
        <v>0</v>
      </c>
      <c r="R21" s="1641"/>
      <c r="S21" s="1642"/>
      <c r="T21" s="1643"/>
      <c r="U21" s="1644">
        <v>0</v>
      </c>
      <c r="V21" s="1639">
        <v>0</v>
      </c>
      <c r="W21" s="1639">
        <v>0</v>
      </c>
      <c r="X21" s="1639">
        <v>0</v>
      </c>
      <c r="Y21" s="1639">
        <v>0</v>
      </c>
      <c r="Z21" s="1639">
        <v>0</v>
      </c>
      <c r="AA21" s="1639">
        <v>0</v>
      </c>
      <c r="AB21" s="1639">
        <v>0</v>
      </c>
      <c r="AC21" s="1639">
        <v>0</v>
      </c>
      <c r="AD21" s="1639">
        <v>0</v>
      </c>
      <c r="AE21" s="1639">
        <v>0</v>
      </c>
      <c r="AF21" s="1639">
        <v>0</v>
      </c>
      <c r="AG21" s="1639">
        <v>0</v>
      </c>
      <c r="AH21" s="1640">
        <v>0</v>
      </c>
      <c r="AI21" s="1645">
        <f>SUM(D21:Q21)+SUM(U21:AH21)</f>
        <v>0</v>
      </c>
      <c r="AJ21" s="932"/>
    </row>
    <row r="22" spans="2:38" ht="15" customHeight="1" x14ac:dyDescent="0.25">
      <c r="B22" s="401"/>
      <c r="C22" s="1646"/>
      <c r="D22" s="1647">
        <v>0</v>
      </c>
      <c r="E22" s="1648">
        <v>0</v>
      </c>
      <c r="F22" s="1648">
        <v>0</v>
      </c>
      <c r="G22" s="1648">
        <v>0</v>
      </c>
      <c r="H22" s="1648">
        <v>0</v>
      </c>
      <c r="I22" s="1648">
        <v>0</v>
      </c>
      <c r="J22" s="1648">
        <v>0</v>
      </c>
      <c r="K22" s="1648">
        <v>0</v>
      </c>
      <c r="L22" s="1648">
        <v>0</v>
      </c>
      <c r="M22" s="1648">
        <v>0</v>
      </c>
      <c r="N22" s="1648">
        <v>0</v>
      </c>
      <c r="O22" s="1648">
        <v>0</v>
      </c>
      <c r="P22" s="1648">
        <v>0</v>
      </c>
      <c r="Q22" s="1649">
        <v>0</v>
      </c>
      <c r="R22" s="1641"/>
      <c r="S22" s="1642"/>
      <c r="T22" s="1643"/>
      <c r="U22" s="1650">
        <v>0</v>
      </c>
      <c r="V22" s="1648">
        <v>0</v>
      </c>
      <c r="W22" s="1648">
        <v>0</v>
      </c>
      <c r="X22" s="1648">
        <v>0</v>
      </c>
      <c r="Y22" s="1648">
        <v>0</v>
      </c>
      <c r="Z22" s="1648">
        <v>0</v>
      </c>
      <c r="AA22" s="1648">
        <v>0</v>
      </c>
      <c r="AB22" s="1648">
        <v>0</v>
      </c>
      <c r="AC22" s="1648">
        <v>0</v>
      </c>
      <c r="AD22" s="1648">
        <v>0</v>
      </c>
      <c r="AE22" s="1648">
        <v>0</v>
      </c>
      <c r="AF22" s="1648">
        <v>0</v>
      </c>
      <c r="AG22" s="1648">
        <v>0</v>
      </c>
      <c r="AH22" s="1649">
        <v>0</v>
      </c>
      <c r="AI22" s="1651">
        <f>SUM(D22:Q22)+SUM(U22:AH22)</f>
        <v>0</v>
      </c>
      <c r="AJ22" s="932"/>
    </row>
    <row r="23" spans="2:38" ht="15" customHeight="1" x14ac:dyDescent="0.25">
      <c r="B23" s="401"/>
      <c r="C23" s="1646"/>
      <c r="D23" s="1647">
        <v>0</v>
      </c>
      <c r="E23" s="1648">
        <v>0</v>
      </c>
      <c r="F23" s="1648">
        <v>0</v>
      </c>
      <c r="G23" s="1648">
        <v>0</v>
      </c>
      <c r="H23" s="1648">
        <v>0</v>
      </c>
      <c r="I23" s="1648">
        <v>0</v>
      </c>
      <c r="J23" s="1648">
        <v>0</v>
      </c>
      <c r="K23" s="1648">
        <v>0</v>
      </c>
      <c r="L23" s="1648">
        <v>0</v>
      </c>
      <c r="M23" s="1648">
        <v>0</v>
      </c>
      <c r="N23" s="1648">
        <v>0</v>
      </c>
      <c r="O23" s="1648">
        <v>0</v>
      </c>
      <c r="P23" s="1648">
        <v>0</v>
      </c>
      <c r="Q23" s="1649">
        <v>0</v>
      </c>
      <c r="R23" s="1641"/>
      <c r="S23" s="1642"/>
      <c r="T23" s="1643"/>
      <c r="U23" s="1650">
        <v>0</v>
      </c>
      <c r="V23" s="1648">
        <v>0</v>
      </c>
      <c r="W23" s="1648">
        <v>0</v>
      </c>
      <c r="X23" s="1648">
        <v>0</v>
      </c>
      <c r="Y23" s="1648">
        <v>0</v>
      </c>
      <c r="Z23" s="1648">
        <v>0</v>
      </c>
      <c r="AA23" s="1648">
        <v>0</v>
      </c>
      <c r="AB23" s="1648">
        <v>0</v>
      </c>
      <c r="AC23" s="1648">
        <v>0</v>
      </c>
      <c r="AD23" s="1648">
        <v>0</v>
      </c>
      <c r="AE23" s="1648">
        <v>0</v>
      </c>
      <c r="AF23" s="1648">
        <v>0</v>
      </c>
      <c r="AG23" s="1648">
        <v>0</v>
      </c>
      <c r="AH23" s="1649">
        <v>0</v>
      </c>
      <c r="AI23" s="1652">
        <f>SUM(D23:Q23)+SUM(U23:AH23)</f>
        <v>0</v>
      </c>
      <c r="AJ23" s="932"/>
    </row>
    <row r="24" spans="2:38" ht="15" customHeight="1" thickBot="1" x14ac:dyDescent="0.3">
      <c r="B24" s="401"/>
      <c r="C24" s="1646"/>
      <c r="D24" s="1653">
        <v>0</v>
      </c>
      <c r="E24" s="1654">
        <v>0</v>
      </c>
      <c r="F24" s="1654">
        <v>0</v>
      </c>
      <c r="G24" s="1654">
        <v>0</v>
      </c>
      <c r="H24" s="1654">
        <v>0</v>
      </c>
      <c r="I24" s="1654">
        <v>0</v>
      </c>
      <c r="J24" s="1654">
        <v>0</v>
      </c>
      <c r="K24" s="1654">
        <v>0</v>
      </c>
      <c r="L24" s="1654">
        <v>0</v>
      </c>
      <c r="M24" s="1654">
        <v>0</v>
      </c>
      <c r="N24" s="1654">
        <v>0</v>
      </c>
      <c r="O24" s="1654">
        <v>0</v>
      </c>
      <c r="P24" s="1654">
        <v>0</v>
      </c>
      <c r="Q24" s="1655">
        <v>0</v>
      </c>
      <c r="R24" s="1641"/>
      <c r="S24" s="1642"/>
      <c r="T24" s="1643"/>
      <c r="U24" s="1656">
        <v>0</v>
      </c>
      <c r="V24" s="1654">
        <v>0</v>
      </c>
      <c r="W24" s="1654">
        <v>0</v>
      </c>
      <c r="X24" s="1654">
        <v>0</v>
      </c>
      <c r="Y24" s="1654">
        <v>0</v>
      </c>
      <c r="Z24" s="1654">
        <v>0</v>
      </c>
      <c r="AA24" s="1654">
        <v>0</v>
      </c>
      <c r="AB24" s="1654">
        <v>0</v>
      </c>
      <c r="AC24" s="1654">
        <v>0</v>
      </c>
      <c r="AD24" s="1654">
        <v>0</v>
      </c>
      <c r="AE24" s="1654">
        <v>0</v>
      </c>
      <c r="AF24" s="1654">
        <v>0</v>
      </c>
      <c r="AG24" s="1654">
        <v>0</v>
      </c>
      <c r="AH24" s="1655">
        <v>0</v>
      </c>
      <c r="AI24" s="1657">
        <f>SUM(D24:Q24)+SUM(U24:AH24)</f>
        <v>0</v>
      </c>
      <c r="AJ24" s="932"/>
    </row>
    <row r="25" spans="2:38" ht="15" customHeight="1" thickBot="1" x14ac:dyDescent="0.3">
      <c r="B25" s="401"/>
      <c r="C25" s="1658" t="s">
        <v>975</v>
      </c>
      <c r="D25" s="1659">
        <f>SUM(D21:D24)</f>
        <v>0</v>
      </c>
      <c r="E25" s="1660">
        <f t="shared" ref="E25:Q25" si="0">SUM(E21:E24)</f>
        <v>0</v>
      </c>
      <c r="F25" s="1660">
        <f t="shared" si="0"/>
        <v>0</v>
      </c>
      <c r="G25" s="1660">
        <f t="shared" si="0"/>
        <v>0</v>
      </c>
      <c r="H25" s="1660">
        <f t="shared" si="0"/>
        <v>0</v>
      </c>
      <c r="I25" s="1660">
        <f t="shared" si="0"/>
        <v>0</v>
      </c>
      <c r="J25" s="1660">
        <f t="shared" si="0"/>
        <v>0</v>
      </c>
      <c r="K25" s="1660">
        <f t="shared" si="0"/>
        <v>0</v>
      </c>
      <c r="L25" s="1660">
        <f t="shared" si="0"/>
        <v>0</v>
      </c>
      <c r="M25" s="1660">
        <f t="shared" si="0"/>
        <v>0</v>
      </c>
      <c r="N25" s="1660">
        <f t="shared" si="0"/>
        <v>0</v>
      </c>
      <c r="O25" s="1660">
        <f t="shared" si="0"/>
        <v>0</v>
      </c>
      <c r="P25" s="1660">
        <f t="shared" si="0"/>
        <v>0</v>
      </c>
      <c r="Q25" s="1661">
        <f t="shared" si="0"/>
        <v>0</v>
      </c>
      <c r="R25" s="1641"/>
      <c r="S25" s="1642"/>
      <c r="T25" s="1643"/>
      <c r="U25" s="1659">
        <f t="shared" ref="U25:AF25" si="1">SUM(U21:U24)</f>
        <v>0</v>
      </c>
      <c r="V25" s="1660">
        <f t="shared" si="1"/>
        <v>0</v>
      </c>
      <c r="W25" s="1660">
        <f t="shared" si="1"/>
        <v>0</v>
      </c>
      <c r="X25" s="1660">
        <f t="shared" si="1"/>
        <v>0</v>
      </c>
      <c r="Y25" s="1660">
        <f t="shared" si="1"/>
        <v>0</v>
      </c>
      <c r="Z25" s="1660">
        <f t="shared" si="1"/>
        <v>0</v>
      </c>
      <c r="AA25" s="1660">
        <f t="shared" si="1"/>
        <v>0</v>
      </c>
      <c r="AB25" s="1660">
        <f t="shared" si="1"/>
        <v>0</v>
      </c>
      <c r="AC25" s="1660">
        <f t="shared" si="1"/>
        <v>0</v>
      </c>
      <c r="AD25" s="1660">
        <f t="shared" si="1"/>
        <v>0</v>
      </c>
      <c r="AE25" s="1660">
        <f t="shared" si="1"/>
        <v>0</v>
      </c>
      <c r="AF25" s="1662">
        <f t="shared" si="1"/>
        <v>0</v>
      </c>
      <c r="AG25" s="1662">
        <f>SUM(AG21:AG24)</f>
        <v>0</v>
      </c>
      <c r="AH25" s="1661">
        <f>SUM(AH21:AH24)</f>
        <v>0</v>
      </c>
      <c r="AI25" s="1663">
        <f>ROUND((SUM(AI21:AI24)),0)</f>
        <v>0</v>
      </c>
      <c r="AJ25" s="932"/>
      <c r="AK25" s="1664"/>
      <c r="AL25" s="1665"/>
    </row>
    <row r="26" spans="2:38" ht="3.75" customHeight="1" x14ac:dyDescent="0.25">
      <c r="B26" s="401"/>
      <c r="C26" s="19"/>
      <c r="D26" s="60"/>
      <c r="E26" s="61"/>
      <c r="F26" s="1666"/>
      <c r="G26" s="1667"/>
      <c r="H26" s="60"/>
      <c r="I26" s="60"/>
      <c r="J26" s="60"/>
      <c r="K26" s="60"/>
      <c r="L26" s="60"/>
      <c r="M26" s="1182"/>
      <c r="N26" s="1182"/>
      <c r="O26" s="1182"/>
      <c r="P26" s="1182"/>
      <c r="Q26" s="1182"/>
      <c r="R26" s="1668"/>
      <c r="S26" s="1600"/>
      <c r="T26" s="1643"/>
      <c r="U26" s="1182"/>
      <c r="V26" s="1182"/>
      <c r="W26" s="1182"/>
      <c r="X26" s="1182"/>
      <c r="Y26" s="1182"/>
      <c r="Z26" s="1182"/>
      <c r="AA26" s="1182"/>
      <c r="AB26" s="1182"/>
      <c r="AC26" s="1182"/>
      <c r="AD26" s="1182"/>
      <c r="AE26" s="1182"/>
      <c r="AF26" s="1182"/>
      <c r="AG26" s="1182"/>
      <c r="AH26" s="1182"/>
      <c r="AI26" s="1182"/>
      <c r="AJ26" s="932"/>
      <c r="AK26" s="1664"/>
      <c r="AL26" s="1665"/>
    </row>
    <row r="27" spans="2:38" ht="15" customHeight="1" thickBot="1" x14ac:dyDescent="0.3">
      <c r="B27" s="401"/>
      <c r="C27" s="1669" t="s">
        <v>195</v>
      </c>
      <c r="D27" s="1670"/>
      <c r="E27" s="1670"/>
      <c r="F27" s="1670"/>
      <c r="G27" s="1670"/>
      <c r="H27" s="1670"/>
      <c r="I27" s="1670"/>
      <c r="J27" s="1670"/>
      <c r="K27" s="1670"/>
      <c r="L27" s="1670"/>
      <c r="M27" s="1670"/>
      <c r="N27" s="1670"/>
      <c r="O27" s="1670"/>
      <c r="P27" s="1670"/>
      <c r="Q27" s="1670"/>
      <c r="R27" s="1668"/>
      <c r="S27" s="1600"/>
      <c r="T27" s="1643"/>
      <c r="U27" s="1670"/>
      <c r="V27" s="1670"/>
      <c r="W27" s="1670"/>
      <c r="X27" s="1670"/>
      <c r="Y27" s="1670"/>
      <c r="Z27" s="1670"/>
      <c r="AA27" s="1670"/>
      <c r="AB27" s="1670"/>
      <c r="AC27" s="1670"/>
      <c r="AD27" s="1670"/>
      <c r="AE27" s="1670"/>
      <c r="AF27" s="1670"/>
      <c r="AG27" s="1670"/>
      <c r="AH27" s="1670"/>
      <c r="AI27" s="1670"/>
      <c r="AJ27" s="932"/>
      <c r="AK27" s="1664"/>
      <c r="AL27" s="1665"/>
    </row>
    <row r="28" spans="2:38" ht="15" customHeight="1" thickBot="1" x14ac:dyDescent="0.3">
      <c r="B28" s="401"/>
      <c r="C28" s="1671" t="s">
        <v>542</v>
      </c>
      <c r="D28" s="1182"/>
      <c r="E28" s="1182"/>
      <c r="F28" s="1182"/>
      <c r="G28" s="1182"/>
      <c r="H28" s="1182"/>
      <c r="I28" s="1182"/>
      <c r="J28" s="1182"/>
      <c r="K28" s="1182"/>
      <c r="L28" s="1182"/>
      <c r="M28" s="1182"/>
      <c r="N28" s="1182"/>
      <c r="O28" s="1182"/>
      <c r="P28" s="1182"/>
      <c r="Q28" s="1182"/>
      <c r="R28" s="1668"/>
      <c r="S28" s="1600"/>
      <c r="T28" s="1643"/>
      <c r="U28" s="1182"/>
      <c r="V28" s="1182"/>
      <c r="W28" s="1182"/>
      <c r="X28" s="1182"/>
      <c r="Y28" s="1182"/>
      <c r="Z28" s="1182"/>
      <c r="AA28" s="1182"/>
      <c r="AB28" s="1182"/>
      <c r="AC28" s="1182"/>
      <c r="AD28" s="1182"/>
      <c r="AE28" s="1182"/>
      <c r="AF28" s="1182"/>
      <c r="AG28" s="1182"/>
      <c r="AH28" s="1182"/>
      <c r="AI28" s="1182"/>
      <c r="AJ28" s="932"/>
    </row>
    <row r="29" spans="2:38" ht="15" customHeight="1" x14ac:dyDescent="0.25">
      <c r="B29" s="401"/>
      <c r="C29" s="1672"/>
      <c r="D29" s="1638">
        <v>0</v>
      </c>
      <c r="E29" s="1639">
        <v>0</v>
      </c>
      <c r="F29" s="1639">
        <v>0</v>
      </c>
      <c r="G29" s="1639">
        <v>0</v>
      </c>
      <c r="H29" s="1639">
        <v>0</v>
      </c>
      <c r="I29" s="1639">
        <v>0</v>
      </c>
      <c r="J29" s="1639">
        <v>0</v>
      </c>
      <c r="K29" s="1639">
        <v>0</v>
      </c>
      <c r="L29" s="1639">
        <v>0</v>
      </c>
      <c r="M29" s="1639">
        <v>0</v>
      </c>
      <c r="N29" s="1639">
        <v>0</v>
      </c>
      <c r="O29" s="1639">
        <v>0</v>
      </c>
      <c r="P29" s="1639">
        <v>0</v>
      </c>
      <c r="Q29" s="1640">
        <v>0</v>
      </c>
      <c r="R29" s="1641"/>
      <c r="S29" s="1642"/>
      <c r="T29" s="1643"/>
      <c r="U29" s="1644">
        <v>0</v>
      </c>
      <c r="V29" s="1639">
        <v>0</v>
      </c>
      <c r="W29" s="1639">
        <v>0</v>
      </c>
      <c r="X29" s="1639">
        <v>0</v>
      </c>
      <c r="Y29" s="1639">
        <v>0</v>
      </c>
      <c r="Z29" s="1639">
        <v>0</v>
      </c>
      <c r="AA29" s="1639">
        <v>0</v>
      </c>
      <c r="AB29" s="1639">
        <v>0</v>
      </c>
      <c r="AC29" s="1639">
        <v>0</v>
      </c>
      <c r="AD29" s="1639">
        <v>0</v>
      </c>
      <c r="AE29" s="1639">
        <v>0</v>
      </c>
      <c r="AF29" s="1639">
        <v>0</v>
      </c>
      <c r="AG29" s="1639">
        <v>0</v>
      </c>
      <c r="AH29" s="1640">
        <v>0</v>
      </c>
      <c r="AI29" s="1673">
        <f t="shared" ref="AI29:AI34" si="2">SUM(D29:Q29)+SUM(U29:AH29)</f>
        <v>0</v>
      </c>
      <c r="AJ29" s="932"/>
    </row>
    <row r="30" spans="2:38" x14ac:dyDescent="0.25">
      <c r="B30" s="946"/>
      <c r="C30" s="1674"/>
      <c r="D30" s="1647">
        <v>0</v>
      </c>
      <c r="E30" s="1648">
        <v>0</v>
      </c>
      <c r="F30" s="1648">
        <v>0</v>
      </c>
      <c r="G30" s="1648">
        <v>0</v>
      </c>
      <c r="H30" s="1648">
        <v>0</v>
      </c>
      <c r="I30" s="1648">
        <v>0</v>
      </c>
      <c r="J30" s="1648">
        <v>0</v>
      </c>
      <c r="K30" s="1648">
        <v>0</v>
      </c>
      <c r="L30" s="1648">
        <v>0</v>
      </c>
      <c r="M30" s="1648">
        <v>0</v>
      </c>
      <c r="N30" s="1648">
        <v>0</v>
      </c>
      <c r="O30" s="1648">
        <v>0</v>
      </c>
      <c r="P30" s="1648">
        <v>0</v>
      </c>
      <c r="Q30" s="1649">
        <v>0</v>
      </c>
      <c r="R30" s="1641"/>
      <c r="S30" s="1642"/>
      <c r="T30" s="1643"/>
      <c r="U30" s="1650">
        <v>0</v>
      </c>
      <c r="V30" s="1648">
        <v>0</v>
      </c>
      <c r="W30" s="1648">
        <v>0</v>
      </c>
      <c r="X30" s="1648">
        <v>0</v>
      </c>
      <c r="Y30" s="1648">
        <v>0</v>
      </c>
      <c r="Z30" s="1648">
        <v>0</v>
      </c>
      <c r="AA30" s="1648">
        <v>0</v>
      </c>
      <c r="AB30" s="1648">
        <v>0</v>
      </c>
      <c r="AC30" s="1648">
        <v>0</v>
      </c>
      <c r="AD30" s="1648">
        <v>0</v>
      </c>
      <c r="AE30" s="1648">
        <v>0</v>
      </c>
      <c r="AF30" s="1648">
        <v>0</v>
      </c>
      <c r="AG30" s="1648">
        <v>0</v>
      </c>
      <c r="AH30" s="1649">
        <v>0</v>
      </c>
      <c r="AI30" s="1652">
        <f t="shared" si="2"/>
        <v>0</v>
      </c>
      <c r="AJ30" s="932"/>
    </row>
    <row r="31" spans="2:38" x14ac:dyDescent="0.25">
      <c r="B31" s="946"/>
      <c r="C31" s="1674"/>
      <c r="D31" s="1647">
        <v>0</v>
      </c>
      <c r="E31" s="1648">
        <v>0</v>
      </c>
      <c r="F31" s="1648">
        <v>0</v>
      </c>
      <c r="G31" s="1648">
        <v>0</v>
      </c>
      <c r="H31" s="1648">
        <v>0</v>
      </c>
      <c r="I31" s="1648">
        <v>0</v>
      </c>
      <c r="J31" s="1648">
        <v>0</v>
      </c>
      <c r="K31" s="1648">
        <v>0</v>
      </c>
      <c r="L31" s="1648">
        <v>0</v>
      </c>
      <c r="M31" s="1648">
        <v>0</v>
      </c>
      <c r="N31" s="1648">
        <v>0</v>
      </c>
      <c r="O31" s="1648">
        <v>0</v>
      </c>
      <c r="P31" s="1648">
        <v>0</v>
      </c>
      <c r="Q31" s="1649">
        <v>0</v>
      </c>
      <c r="R31" s="1641"/>
      <c r="S31" s="1642"/>
      <c r="T31" s="1643"/>
      <c r="U31" s="1650">
        <v>0</v>
      </c>
      <c r="V31" s="1648">
        <v>0</v>
      </c>
      <c r="W31" s="1648">
        <v>0</v>
      </c>
      <c r="X31" s="1648">
        <v>0</v>
      </c>
      <c r="Y31" s="1648">
        <v>0</v>
      </c>
      <c r="Z31" s="1648">
        <v>0</v>
      </c>
      <c r="AA31" s="1648">
        <v>0</v>
      </c>
      <c r="AB31" s="1648">
        <v>0</v>
      </c>
      <c r="AC31" s="1648">
        <v>0</v>
      </c>
      <c r="AD31" s="1648">
        <v>0</v>
      </c>
      <c r="AE31" s="1648">
        <v>0</v>
      </c>
      <c r="AF31" s="1648">
        <v>0</v>
      </c>
      <c r="AG31" s="1648">
        <v>0</v>
      </c>
      <c r="AH31" s="1649">
        <v>0</v>
      </c>
      <c r="AI31" s="1652">
        <f t="shared" si="2"/>
        <v>0</v>
      </c>
      <c r="AJ31" s="932"/>
    </row>
    <row r="32" spans="2:38" x14ac:dyDescent="0.25">
      <c r="B32" s="946"/>
      <c r="C32" s="1674"/>
      <c r="D32" s="1647">
        <v>0</v>
      </c>
      <c r="E32" s="1648">
        <v>0</v>
      </c>
      <c r="F32" s="1648">
        <v>0</v>
      </c>
      <c r="G32" s="1648">
        <v>0</v>
      </c>
      <c r="H32" s="1648">
        <v>0</v>
      </c>
      <c r="I32" s="1648">
        <v>0</v>
      </c>
      <c r="J32" s="1648">
        <v>0</v>
      </c>
      <c r="K32" s="1648">
        <v>0</v>
      </c>
      <c r="L32" s="1648">
        <v>0</v>
      </c>
      <c r="M32" s="1648">
        <v>0</v>
      </c>
      <c r="N32" s="1648">
        <v>0</v>
      </c>
      <c r="O32" s="1648">
        <v>0</v>
      </c>
      <c r="P32" s="1648">
        <v>0</v>
      </c>
      <c r="Q32" s="1649">
        <v>0</v>
      </c>
      <c r="R32" s="1641"/>
      <c r="S32" s="1642"/>
      <c r="T32" s="1643"/>
      <c r="U32" s="1650">
        <v>0</v>
      </c>
      <c r="V32" s="1648">
        <v>0</v>
      </c>
      <c r="W32" s="1648">
        <v>0</v>
      </c>
      <c r="X32" s="1648">
        <v>0</v>
      </c>
      <c r="Y32" s="1648">
        <v>0</v>
      </c>
      <c r="Z32" s="1648">
        <v>0</v>
      </c>
      <c r="AA32" s="1648">
        <v>0</v>
      </c>
      <c r="AB32" s="1648">
        <v>0</v>
      </c>
      <c r="AC32" s="1648">
        <v>0</v>
      </c>
      <c r="AD32" s="1648">
        <v>0</v>
      </c>
      <c r="AE32" s="1648">
        <v>0</v>
      </c>
      <c r="AF32" s="1648">
        <v>0</v>
      </c>
      <c r="AG32" s="1648">
        <v>0</v>
      </c>
      <c r="AH32" s="1649">
        <v>0</v>
      </c>
      <c r="AI32" s="1652">
        <f t="shared" si="2"/>
        <v>0</v>
      </c>
      <c r="AJ32" s="932"/>
    </row>
    <row r="33" spans="2:38" x14ac:dyDescent="0.25">
      <c r="B33" s="946"/>
      <c r="C33" s="1674"/>
      <c r="D33" s="1647">
        <v>0</v>
      </c>
      <c r="E33" s="1648">
        <v>0</v>
      </c>
      <c r="F33" s="1648">
        <v>0</v>
      </c>
      <c r="G33" s="1648">
        <v>0</v>
      </c>
      <c r="H33" s="1648">
        <v>0</v>
      </c>
      <c r="I33" s="1648">
        <v>0</v>
      </c>
      <c r="J33" s="1648">
        <v>0</v>
      </c>
      <c r="K33" s="1648">
        <v>0</v>
      </c>
      <c r="L33" s="1648">
        <v>0</v>
      </c>
      <c r="M33" s="1648">
        <v>0</v>
      </c>
      <c r="N33" s="1648">
        <v>0</v>
      </c>
      <c r="O33" s="1648">
        <v>0</v>
      </c>
      <c r="P33" s="1648">
        <v>0</v>
      </c>
      <c r="Q33" s="1649">
        <v>0</v>
      </c>
      <c r="R33" s="1641"/>
      <c r="S33" s="1642"/>
      <c r="T33" s="1643"/>
      <c r="U33" s="1650">
        <v>0</v>
      </c>
      <c r="V33" s="1648">
        <v>0</v>
      </c>
      <c r="W33" s="1648">
        <v>0</v>
      </c>
      <c r="X33" s="1648">
        <v>0</v>
      </c>
      <c r="Y33" s="1648">
        <v>0</v>
      </c>
      <c r="Z33" s="1648">
        <v>0</v>
      </c>
      <c r="AA33" s="1648">
        <v>0</v>
      </c>
      <c r="AB33" s="1648">
        <v>0</v>
      </c>
      <c r="AC33" s="1648">
        <v>0</v>
      </c>
      <c r="AD33" s="1648">
        <v>0</v>
      </c>
      <c r="AE33" s="1648">
        <v>0</v>
      </c>
      <c r="AF33" s="1648">
        <v>0</v>
      </c>
      <c r="AG33" s="1648">
        <v>0</v>
      </c>
      <c r="AH33" s="1649">
        <v>0</v>
      </c>
      <c r="AI33" s="1652">
        <f t="shared" si="2"/>
        <v>0</v>
      </c>
      <c r="AJ33" s="932"/>
    </row>
    <row r="34" spans="2:38" ht="15.75" thickBot="1" x14ac:dyDescent="0.3">
      <c r="B34" s="946"/>
      <c r="C34" s="1674"/>
      <c r="D34" s="1647">
        <v>0</v>
      </c>
      <c r="E34" s="1648">
        <v>0</v>
      </c>
      <c r="F34" s="1648">
        <v>0</v>
      </c>
      <c r="G34" s="1648">
        <v>0</v>
      </c>
      <c r="H34" s="1648">
        <v>0</v>
      </c>
      <c r="I34" s="1648">
        <v>0</v>
      </c>
      <c r="J34" s="1648">
        <v>0</v>
      </c>
      <c r="K34" s="1648">
        <v>0</v>
      </c>
      <c r="L34" s="1648">
        <v>0</v>
      </c>
      <c r="M34" s="1648">
        <v>0</v>
      </c>
      <c r="N34" s="1648">
        <v>0</v>
      </c>
      <c r="O34" s="1648">
        <v>0</v>
      </c>
      <c r="P34" s="1648">
        <v>0</v>
      </c>
      <c r="Q34" s="1655">
        <v>0</v>
      </c>
      <c r="R34" s="1641"/>
      <c r="S34" s="1642"/>
      <c r="T34" s="1643"/>
      <c r="U34" s="1656">
        <v>0</v>
      </c>
      <c r="V34" s="1648">
        <v>0</v>
      </c>
      <c r="W34" s="1648">
        <v>0</v>
      </c>
      <c r="X34" s="1648">
        <v>0</v>
      </c>
      <c r="Y34" s="1648">
        <v>0</v>
      </c>
      <c r="Z34" s="1648">
        <v>0</v>
      </c>
      <c r="AA34" s="1648">
        <v>0</v>
      </c>
      <c r="AB34" s="1648">
        <v>0</v>
      </c>
      <c r="AC34" s="1648">
        <v>0</v>
      </c>
      <c r="AD34" s="1648">
        <v>0</v>
      </c>
      <c r="AE34" s="1648">
        <v>0</v>
      </c>
      <c r="AF34" s="1648">
        <v>0</v>
      </c>
      <c r="AG34" s="1648">
        <v>0</v>
      </c>
      <c r="AH34" s="1649">
        <v>0</v>
      </c>
      <c r="AI34" s="1675">
        <f t="shared" si="2"/>
        <v>0</v>
      </c>
      <c r="AJ34" s="932"/>
    </row>
    <row r="35" spans="2:38" ht="15.75" thickBot="1" x14ac:dyDescent="0.3">
      <c r="B35" s="946"/>
      <c r="C35" s="1676" t="s">
        <v>543</v>
      </c>
      <c r="D35" s="1677"/>
      <c r="E35" s="1677"/>
      <c r="F35" s="1677"/>
      <c r="G35" s="1677"/>
      <c r="H35" s="1677"/>
      <c r="I35" s="1677"/>
      <c r="J35" s="1677"/>
      <c r="K35" s="1677"/>
      <c r="L35" s="1677"/>
      <c r="M35" s="1677"/>
      <c r="N35" s="1677"/>
      <c r="O35" s="1677"/>
      <c r="P35" s="1677"/>
      <c r="Q35" s="1677"/>
      <c r="R35" s="1641"/>
      <c r="S35" s="1642"/>
      <c r="T35" s="1643"/>
      <c r="U35" s="1677"/>
      <c r="V35" s="1677"/>
      <c r="W35" s="1677"/>
      <c r="X35" s="1677"/>
      <c r="Y35" s="1677"/>
      <c r="Z35" s="1677"/>
      <c r="AA35" s="1677"/>
      <c r="AB35" s="1677"/>
      <c r="AC35" s="1677"/>
      <c r="AD35" s="1677"/>
      <c r="AE35" s="1677"/>
      <c r="AF35" s="1677"/>
      <c r="AG35" s="1677"/>
      <c r="AH35" s="1677"/>
      <c r="AI35" s="1677"/>
      <c r="AJ35" s="932"/>
    </row>
    <row r="36" spans="2:38" x14ac:dyDescent="0.25">
      <c r="B36" s="946"/>
      <c r="C36" s="1678"/>
      <c r="D36" s="1679">
        <v>0</v>
      </c>
      <c r="E36" s="1680">
        <v>0</v>
      </c>
      <c r="F36" s="1680">
        <v>0</v>
      </c>
      <c r="G36" s="1680">
        <v>0</v>
      </c>
      <c r="H36" s="1680">
        <v>0</v>
      </c>
      <c r="I36" s="1680">
        <v>0</v>
      </c>
      <c r="J36" s="1680">
        <v>0</v>
      </c>
      <c r="K36" s="1680">
        <v>0</v>
      </c>
      <c r="L36" s="1680">
        <v>0</v>
      </c>
      <c r="M36" s="1680">
        <v>0</v>
      </c>
      <c r="N36" s="1680">
        <v>0</v>
      </c>
      <c r="O36" s="1680">
        <v>0</v>
      </c>
      <c r="P36" s="1680">
        <v>0</v>
      </c>
      <c r="Q36" s="1640">
        <v>0</v>
      </c>
      <c r="R36" s="1641"/>
      <c r="S36" s="1642"/>
      <c r="T36" s="1643"/>
      <c r="U36" s="1644">
        <v>0</v>
      </c>
      <c r="V36" s="1680">
        <v>0</v>
      </c>
      <c r="W36" s="1680">
        <v>0</v>
      </c>
      <c r="X36" s="1680">
        <v>0</v>
      </c>
      <c r="Y36" s="1680">
        <v>0</v>
      </c>
      <c r="Z36" s="1680">
        <v>0</v>
      </c>
      <c r="AA36" s="1680">
        <v>0</v>
      </c>
      <c r="AB36" s="1680">
        <v>0</v>
      </c>
      <c r="AC36" s="1680">
        <v>0</v>
      </c>
      <c r="AD36" s="1680">
        <v>0</v>
      </c>
      <c r="AE36" s="1680">
        <v>0</v>
      </c>
      <c r="AF36" s="1680">
        <v>0</v>
      </c>
      <c r="AG36" s="1680">
        <v>0</v>
      </c>
      <c r="AH36" s="1681">
        <v>0</v>
      </c>
      <c r="AI36" s="1682">
        <f>SUM(D36:Q36)+SUM(U36:AH36)</f>
        <v>0</v>
      </c>
      <c r="AJ36" s="932"/>
    </row>
    <row r="37" spans="2:38" ht="15.75" thickBot="1" x14ac:dyDescent="0.3">
      <c r="B37" s="946"/>
      <c r="C37" s="1674"/>
      <c r="D37" s="1647">
        <v>0</v>
      </c>
      <c r="E37" s="1648">
        <v>0</v>
      </c>
      <c r="F37" s="1648">
        <v>0</v>
      </c>
      <c r="G37" s="1648">
        <v>0</v>
      </c>
      <c r="H37" s="1648">
        <v>0</v>
      </c>
      <c r="I37" s="1648">
        <v>0</v>
      </c>
      <c r="J37" s="1648">
        <v>0</v>
      </c>
      <c r="K37" s="1648">
        <v>0</v>
      </c>
      <c r="L37" s="1648">
        <v>0</v>
      </c>
      <c r="M37" s="1648">
        <v>0</v>
      </c>
      <c r="N37" s="1648">
        <v>0</v>
      </c>
      <c r="O37" s="1648">
        <v>0</v>
      </c>
      <c r="P37" s="1648">
        <v>0</v>
      </c>
      <c r="Q37" s="1649">
        <v>0</v>
      </c>
      <c r="R37" s="1641"/>
      <c r="S37" s="1642"/>
      <c r="T37" s="1643"/>
      <c r="U37" s="1650">
        <v>0</v>
      </c>
      <c r="V37" s="1648">
        <v>0</v>
      </c>
      <c r="W37" s="1648">
        <v>0</v>
      </c>
      <c r="X37" s="1648">
        <v>0</v>
      </c>
      <c r="Y37" s="1648">
        <v>0</v>
      </c>
      <c r="Z37" s="1648">
        <v>0</v>
      </c>
      <c r="AA37" s="1648">
        <v>0</v>
      </c>
      <c r="AB37" s="1648">
        <v>0</v>
      </c>
      <c r="AC37" s="1648">
        <v>0</v>
      </c>
      <c r="AD37" s="1648">
        <v>0</v>
      </c>
      <c r="AE37" s="1648">
        <v>0</v>
      </c>
      <c r="AF37" s="1648">
        <v>0</v>
      </c>
      <c r="AG37" s="1648">
        <v>0</v>
      </c>
      <c r="AH37" s="1649">
        <v>0</v>
      </c>
      <c r="AI37" s="1652">
        <f>SUM(D37:Q37)+SUM(U37:AH37)</f>
        <v>0</v>
      </c>
      <c r="AJ37" s="932"/>
    </row>
    <row r="38" spans="2:38" ht="15.75" customHeight="1" thickBot="1" x14ac:dyDescent="0.3">
      <c r="B38" s="1683"/>
      <c r="C38" s="1658" t="s">
        <v>975</v>
      </c>
      <c r="D38" s="1659">
        <f t="shared" ref="D38:Q38" si="3">SUM(D29:D34)+SUM(D36:D37)</f>
        <v>0</v>
      </c>
      <c r="E38" s="1660">
        <f t="shared" si="3"/>
        <v>0</v>
      </c>
      <c r="F38" s="1660">
        <f t="shared" si="3"/>
        <v>0</v>
      </c>
      <c r="G38" s="1660">
        <f t="shared" si="3"/>
        <v>0</v>
      </c>
      <c r="H38" s="1660">
        <f t="shared" si="3"/>
        <v>0</v>
      </c>
      <c r="I38" s="1660">
        <f t="shared" si="3"/>
        <v>0</v>
      </c>
      <c r="J38" s="1660">
        <f t="shared" si="3"/>
        <v>0</v>
      </c>
      <c r="K38" s="1660">
        <f t="shared" si="3"/>
        <v>0</v>
      </c>
      <c r="L38" s="1660">
        <f t="shared" si="3"/>
        <v>0</v>
      </c>
      <c r="M38" s="1660">
        <f t="shared" si="3"/>
        <v>0</v>
      </c>
      <c r="N38" s="1660">
        <f t="shared" si="3"/>
        <v>0</v>
      </c>
      <c r="O38" s="1660">
        <f t="shared" si="3"/>
        <v>0</v>
      </c>
      <c r="P38" s="1660">
        <f t="shared" si="3"/>
        <v>0</v>
      </c>
      <c r="Q38" s="1661">
        <f t="shared" si="3"/>
        <v>0</v>
      </c>
      <c r="R38" s="1641"/>
      <c r="S38" s="1642"/>
      <c r="T38" s="1643"/>
      <c r="U38" s="1659">
        <f t="shared" ref="U38:AH38" si="4">SUM(U29:U34)+SUM(U36:U37)</f>
        <v>0</v>
      </c>
      <c r="V38" s="1660">
        <f t="shared" si="4"/>
        <v>0</v>
      </c>
      <c r="W38" s="1660">
        <f>SUM(W29:W34)+SUM(W36:W37)</f>
        <v>0</v>
      </c>
      <c r="X38" s="1660">
        <f t="shared" si="4"/>
        <v>0</v>
      </c>
      <c r="Y38" s="1660">
        <f t="shared" si="4"/>
        <v>0</v>
      </c>
      <c r="Z38" s="1660">
        <f t="shared" si="4"/>
        <v>0</v>
      </c>
      <c r="AA38" s="1660">
        <f t="shared" si="4"/>
        <v>0</v>
      </c>
      <c r="AB38" s="1660">
        <f t="shared" si="4"/>
        <v>0</v>
      </c>
      <c r="AC38" s="1660">
        <f t="shared" si="4"/>
        <v>0</v>
      </c>
      <c r="AD38" s="1660">
        <f t="shared" si="4"/>
        <v>0</v>
      </c>
      <c r="AE38" s="1660">
        <f t="shared" si="4"/>
        <v>0</v>
      </c>
      <c r="AF38" s="1662">
        <f t="shared" si="4"/>
        <v>0</v>
      </c>
      <c r="AG38" s="1662">
        <f t="shared" si="4"/>
        <v>0</v>
      </c>
      <c r="AH38" s="1661">
        <f t="shared" si="4"/>
        <v>0</v>
      </c>
      <c r="AI38" s="1663">
        <f>ROUND((SUM(AI29:AI34)+SUM(AI36:AI37)),0)</f>
        <v>0</v>
      </c>
      <c r="AJ38" s="932"/>
      <c r="AK38" s="1983" t="str">
        <f>IF('7A'!F51&lt;&gt;0,(IF((ABS(AI38-'7A'!F51)&lt;=10)=TRUE,"",Messages!B62)),"")</f>
        <v/>
      </c>
      <c r="AL38" s="1984"/>
    </row>
    <row r="39" spans="2:38" ht="3.75" customHeight="1" thickBot="1" x14ac:dyDescent="0.3">
      <c r="B39" s="1683"/>
      <c r="C39" s="364"/>
      <c r="D39" s="1684"/>
      <c r="E39" s="1684"/>
      <c r="F39" s="1684"/>
      <c r="G39" s="1684"/>
      <c r="H39" s="1684"/>
      <c r="I39" s="1684"/>
      <c r="J39" s="1684"/>
      <c r="K39" s="1684"/>
      <c r="L39" s="1684"/>
      <c r="M39" s="1684"/>
      <c r="N39" s="1684"/>
      <c r="O39" s="1684"/>
      <c r="P39" s="1684"/>
      <c r="Q39" s="1684"/>
      <c r="R39" s="1641"/>
      <c r="S39" s="1642"/>
      <c r="T39" s="1643"/>
      <c r="U39" s="1684"/>
      <c r="V39" s="1684"/>
      <c r="W39" s="1684"/>
      <c r="X39" s="1684"/>
      <c r="Y39" s="1684"/>
      <c r="Z39" s="1684"/>
      <c r="AA39" s="1684"/>
      <c r="AB39" s="1684"/>
      <c r="AC39" s="1684"/>
      <c r="AD39" s="1684"/>
      <c r="AE39" s="1684"/>
      <c r="AF39" s="1684"/>
      <c r="AG39" s="1684"/>
      <c r="AH39" s="1684"/>
      <c r="AI39" s="1684"/>
      <c r="AJ39" s="932"/>
      <c r="AK39" s="1983"/>
      <c r="AL39" s="1984"/>
    </row>
    <row r="40" spans="2:38" ht="15.75" thickBot="1" x14ac:dyDescent="0.3">
      <c r="B40" s="401"/>
      <c r="C40" s="1685" t="s">
        <v>1036</v>
      </c>
      <c r="D40" s="1659">
        <f t="shared" ref="D40:AH40" si="5">D25+D38</f>
        <v>0</v>
      </c>
      <c r="E40" s="1660">
        <f t="shared" si="5"/>
        <v>0</v>
      </c>
      <c r="F40" s="1660">
        <f t="shared" si="5"/>
        <v>0</v>
      </c>
      <c r="G40" s="1660">
        <f t="shared" si="5"/>
        <v>0</v>
      </c>
      <c r="H40" s="1660">
        <f t="shared" si="5"/>
        <v>0</v>
      </c>
      <c r="I40" s="1660">
        <f t="shared" si="5"/>
        <v>0</v>
      </c>
      <c r="J40" s="1660">
        <f t="shared" si="5"/>
        <v>0</v>
      </c>
      <c r="K40" s="1660">
        <f t="shared" si="5"/>
        <v>0</v>
      </c>
      <c r="L40" s="1660">
        <f t="shared" si="5"/>
        <v>0</v>
      </c>
      <c r="M40" s="1660">
        <f t="shared" si="5"/>
        <v>0</v>
      </c>
      <c r="N40" s="1660">
        <f t="shared" si="5"/>
        <v>0</v>
      </c>
      <c r="O40" s="1660">
        <f t="shared" si="5"/>
        <v>0</v>
      </c>
      <c r="P40" s="1660">
        <f t="shared" si="5"/>
        <v>0</v>
      </c>
      <c r="Q40" s="1661">
        <f t="shared" si="5"/>
        <v>0</v>
      </c>
      <c r="R40" s="1641"/>
      <c r="S40" s="1642"/>
      <c r="T40" s="1643"/>
      <c r="U40" s="1659">
        <f t="shared" si="5"/>
        <v>0</v>
      </c>
      <c r="V40" s="1660">
        <f t="shared" si="5"/>
        <v>0</v>
      </c>
      <c r="W40" s="1660">
        <f t="shared" si="5"/>
        <v>0</v>
      </c>
      <c r="X40" s="1660">
        <f t="shared" si="5"/>
        <v>0</v>
      </c>
      <c r="Y40" s="1660">
        <f t="shared" si="5"/>
        <v>0</v>
      </c>
      <c r="Z40" s="1660">
        <f t="shared" si="5"/>
        <v>0</v>
      </c>
      <c r="AA40" s="1660">
        <f t="shared" si="5"/>
        <v>0</v>
      </c>
      <c r="AB40" s="1660">
        <f t="shared" si="5"/>
        <v>0</v>
      </c>
      <c r="AC40" s="1660">
        <f t="shared" si="5"/>
        <v>0</v>
      </c>
      <c r="AD40" s="1660">
        <f t="shared" si="5"/>
        <v>0</v>
      </c>
      <c r="AE40" s="1660">
        <f t="shared" si="5"/>
        <v>0</v>
      </c>
      <c r="AF40" s="1662">
        <f t="shared" si="5"/>
        <v>0</v>
      </c>
      <c r="AG40" s="1662">
        <f t="shared" si="5"/>
        <v>0</v>
      </c>
      <c r="AH40" s="1661">
        <f t="shared" si="5"/>
        <v>0</v>
      </c>
      <c r="AI40" s="1686">
        <f>AI25+AI38</f>
        <v>0</v>
      </c>
      <c r="AJ40" s="932"/>
      <c r="AK40" s="1983"/>
      <c r="AL40" s="1984"/>
    </row>
    <row r="41" spans="2:38" x14ac:dyDescent="0.25">
      <c r="B41" s="401"/>
      <c r="C41" s="19"/>
      <c r="D41" s="19"/>
      <c r="E41" s="19"/>
      <c r="F41" s="19"/>
      <c r="G41" s="19"/>
      <c r="H41" s="19"/>
      <c r="I41" s="19"/>
      <c r="J41" s="19"/>
      <c r="K41" s="1687"/>
      <c r="L41" s="1182"/>
      <c r="M41" s="1182"/>
      <c r="N41" s="1182"/>
      <c r="O41" s="1182"/>
      <c r="P41" s="1182"/>
      <c r="Q41" s="1182"/>
      <c r="R41" s="1668"/>
      <c r="S41" s="1600"/>
      <c r="T41" s="1643"/>
      <c r="U41" s="1182"/>
      <c r="V41" s="1182"/>
      <c r="W41" s="1182"/>
      <c r="X41" s="1182"/>
      <c r="Y41" s="1182"/>
      <c r="Z41" s="1182"/>
      <c r="AA41" s="1182"/>
      <c r="AB41" s="1182"/>
      <c r="AC41" s="1182"/>
      <c r="AD41" s="1182"/>
      <c r="AE41" s="1182"/>
      <c r="AF41" s="1182"/>
      <c r="AG41" s="1182"/>
      <c r="AH41" s="1182"/>
      <c r="AI41" s="1182"/>
      <c r="AJ41" s="932"/>
    </row>
    <row r="42" spans="2:38" ht="15.75" thickBot="1" x14ac:dyDescent="0.3">
      <c r="B42" s="401"/>
      <c r="C42" s="1985" t="s">
        <v>976</v>
      </c>
      <c r="D42" s="1985"/>
      <c r="E42" s="1985"/>
      <c r="F42" s="1985"/>
      <c r="G42" s="1985"/>
      <c r="H42" s="1985"/>
      <c r="I42" s="1985"/>
      <c r="J42" s="1985"/>
      <c r="K42" s="1985"/>
      <c r="L42" s="1985"/>
      <c r="M42" s="1985"/>
      <c r="N42" s="1985"/>
      <c r="O42" s="1985"/>
      <c r="P42" s="1985"/>
      <c r="Q42" s="1985"/>
      <c r="R42" s="1668"/>
      <c r="S42" s="1600"/>
      <c r="T42" s="1643"/>
      <c r="U42" s="1986" t="s">
        <v>977</v>
      </c>
      <c r="V42" s="1986"/>
      <c r="W42" s="1986"/>
      <c r="X42" s="1986"/>
      <c r="Y42" s="1986"/>
      <c r="Z42" s="1986"/>
      <c r="AA42" s="1986"/>
      <c r="AB42" s="1986"/>
      <c r="AC42" s="1986"/>
      <c r="AD42" s="1986"/>
      <c r="AE42" s="1986"/>
      <c r="AF42" s="1986"/>
      <c r="AG42" s="1986"/>
      <c r="AH42" s="1986"/>
      <c r="AI42" s="1986"/>
      <c r="AJ42" s="932"/>
    </row>
    <row r="43" spans="2:38" x14ac:dyDescent="0.25">
      <c r="B43" s="401"/>
      <c r="C43" s="1688" t="s">
        <v>22</v>
      </c>
      <c r="D43" s="1689">
        <v>0</v>
      </c>
      <c r="E43" s="1690">
        <v>0</v>
      </c>
      <c r="F43" s="1690">
        <v>0</v>
      </c>
      <c r="G43" s="1690">
        <v>0</v>
      </c>
      <c r="H43" s="1690">
        <v>0</v>
      </c>
      <c r="I43" s="1690">
        <v>0</v>
      </c>
      <c r="J43" s="1690">
        <v>0</v>
      </c>
      <c r="K43" s="1690">
        <v>0</v>
      </c>
      <c r="L43" s="1690">
        <v>0</v>
      </c>
      <c r="M43" s="1690">
        <v>0</v>
      </c>
      <c r="N43" s="1690">
        <v>0</v>
      </c>
      <c r="O43" s="1690">
        <v>0</v>
      </c>
      <c r="P43" s="1690">
        <v>0</v>
      </c>
      <c r="Q43" s="1691">
        <v>0</v>
      </c>
      <c r="R43" s="1641"/>
      <c r="S43" s="1642"/>
      <c r="T43" s="1643"/>
      <c r="U43" s="1692">
        <v>0</v>
      </c>
      <c r="V43" s="1690">
        <v>0</v>
      </c>
      <c r="W43" s="1690">
        <v>0</v>
      </c>
      <c r="X43" s="1690">
        <v>0</v>
      </c>
      <c r="Y43" s="1690">
        <v>0</v>
      </c>
      <c r="Z43" s="1690">
        <v>0</v>
      </c>
      <c r="AA43" s="1690">
        <v>0</v>
      </c>
      <c r="AB43" s="1690">
        <v>0</v>
      </c>
      <c r="AC43" s="1690">
        <v>0</v>
      </c>
      <c r="AD43" s="1690">
        <v>0</v>
      </c>
      <c r="AE43" s="1690">
        <v>0</v>
      </c>
      <c r="AF43" s="1690">
        <v>0</v>
      </c>
      <c r="AG43" s="1690">
        <v>0</v>
      </c>
      <c r="AH43" s="1691">
        <v>0</v>
      </c>
      <c r="AI43" s="1673">
        <f t="shared" ref="AI43:AI51" si="6">SUM(D43:Q43)+SUM(U43:AH43)</f>
        <v>0</v>
      </c>
      <c r="AJ43" s="932"/>
    </row>
    <row r="44" spans="2:38" x14ac:dyDescent="0.25">
      <c r="B44" s="401"/>
      <c r="C44" s="1693" t="s">
        <v>978</v>
      </c>
      <c r="D44" s="1694">
        <v>0</v>
      </c>
      <c r="E44" s="1695">
        <v>0</v>
      </c>
      <c r="F44" s="1695">
        <v>0</v>
      </c>
      <c r="G44" s="1695">
        <v>0</v>
      </c>
      <c r="H44" s="1695">
        <v>0</v>
      </c>
      <c r="I44" s="1695">
        <v>0</v>
      </c>
      <c r="J44" s="1695">
        <v>0</v>
      </c>
      <c r="K44" s="1695">
        <v>0</v>
      </c>
      <c r="L44" s="1695">
        <v>0</v>
      </c>
      <c r="M44" s="1695">
        <v>0</v>
      </c>
      <c r="N44" s="1695">
        <v>0</v>
      </c>
      <c r="O44" s="1695">
        <v>0</v>
      </c>
      <c r="P44" s="1695">
        <v>0</v>
      </c>
      <c r="Q44" s="1696">
        <v>0</v>
      </c>
      <c r="R44" s="1641"/>
      <c r="S44" s="1642"/>
      <c r="T44" s="1643"/>
      <c r="U44" s="1697">
        <v>0</v>
      </c>
      <c r="V44" s="1695">
        <v>0</v>
      </c>
      <c r="W44" s="1695">
        <v>0</v>
      </c>
      <c r="X44" s="1695">
        <v>0</v>
      </c>
      <c r="Y44" s="1695">
        <v>0</v>
      </c>
      <c r="Z44" s="1695">
        <v>0</v>
      </c>
      <c r="AA44" s="1695">
        <v>0</v>
      </c>
      <c r="AB44" s="1695">
        <v>0</v>
      </c>
      <c r="AC44" s="1695">
        <v>0</v>
      </c>
      <c r="AD44" s="1695">
        <v>0</v>
      </c>
      <c r="AE44" s="1695">
        <v>0</v>
      </c>
      <c r="AF44" s="1695">
        <v>0</v>
      </c>
      <c r="AG44" s="1695">
        <v>0</v>
      </c>
      <c r="AH44" s="1696">
        <v>0</v>
      </c>
      <c r="AI44" s="1652">
        <f t="shared" si="6"/>
        <v>0</v>
      </c>
      <c r="AJ44" s="932"/>
    </row>
    <row r="45" spans="2:38" x14ac:dyDescent="0.25">
      <c r="B45" s="401"/>
      <c r="C45" s="1693" t="s">
        <v>979</v>
      </c>
      <c r="D45" s="1694">
        <v>0</v>
      </c>
      <c r="E45" s="1695">
        <v>0</v>
      </c>
      <c r="F45" s="1695">
        <v>0</v>
      </c>
      <c r="G45" s="1695">
        <v>0</v>
      </c>
      <c r="H45" s="1695">
        <v>0</v>
      </c>
      <c r="I45" s="1695">
        <v>0</v>
      </c>
      <c r="J45" s="1695">
        <v>0</v>
      </c>
      <c r="K45" s="1695">
        <v>0</v>
      </c>
      <c r="L45" s="1695">
        <v>0</v>
      </c>
      <c r="M45" s="1695">
        <v>0</v>
      </c>
      <c r="N45" s="1695">
        <v>0</v>
      </c>
      <c r="O45" s="1695">
        <v>0</v>
      </c>
      <c r="P45" s="1695">
        <v>0</v>
      </c>
      <c r="Q45" s="1696">
        <v>0</v>
      </c>
      <c r="R45" s="1641"/>
      <c r="S45" s="1642"/>
      <c r="T45" s="1643"/>
      <c r="U45" s="1697">
        <v>0</v>
      </c>
      <c r="V45" s="1695">
        <v>0</v>
      </c>
      <c r="W45" s="1695">
        <v>0</v>
      </c>
      <c r="X45" s="1695">
        <v>0</v>
      </c>
      <c r="Y45" s="1695">
        <v>0</v>
      </c>
      <c r="Z45" s="1695">
        <v>0</v>
      </c>
      <c r="AA45" s="1695">
        <v>0</v>
      </c>
      <c r="AB45" s="1695">
        <v>0</v>
      </c>
      <c r="AC45" s="1695">
        <v>0</v>
      </c>
      <c r="AD45" s="1695">
        <v>0</v>
      </c>
      <c r="AE45" s="1695">
        <v>0</v>
      </c>
      <c r="AF45" s="1695">
        <v>0</v>
      </c>
      <c r="AG45" s="1695">
        <v>0</v>
      </c>
      <c r="AH45" s="1696">
        <v>0</v>
      </c>
      <c r="AI45" s="1652">
        <f t="shared" si="6"/>
        <v>0</v>
      </c>
      <c r="AJ45" s="932"/>
    </row>
    <row r="46" spans="2:38" x14ac:dyDescent="0.25">
      <c r="B46" s="401"/>
      <c r="C46" s="1693" t="s">
        <v>980</v>
      </c>
      <c r="D46" s="1694">
        <v>0</v>
      </c>
      <c r="E46" s="1695">
        <v>0</v>
      </c>
      <c r="F46" s="1695">
        <v>0</v>
      </c>
      <c r="G46" s="1695">
        <v>0</v>
      </c>
      <c r="H46" s="1695">
        <v>0</v>
      </c>
      <c r="I46" s="1695">
        <v>0</v>
      </c>
      <c r="J46" s="1695">
        <v>0</v>
      </c>
      <c r="K46" s="1695">
        <v>0</v>
      </c>
      <c r="L46" s="1695">
        <v>0</v>
      </c>
      <c r="M46" s="1695">
        <v>0</v>
      </c>
      <c r="N46" s="1695">
        <v>0</v>
      </c>
      <c r="O46" s="1695">
        <v>0</v>
      </c>
      <c r="P46" s="1695">
        <v>0</v>
      </c>
      <c r="Q46" s="1696">
        <v>0</v>
      </c>
      <c r="R46" s="1641"/>
      <c r="S46" s="1642"/>
      <c r="T46" s="1643"/>
      <c r="U46" s="1697">
        <v>0</v>
      </c>
      <c r="V46" s="1695">
        <v>0</v>
      </c>
      <c r="W46" s="1695">
        <v>0</v>
      </c>
      <c r="X46" s="1695">
        <v>0</v>
      </c>
      <c r="Y46" s="1695">
        <v>0</v>
      </c>
      <c r="Z46" s="1695">
        <v>0</v>
      </c>
      <c r="AA46" s="1695">
        <v>0</v>
      </c>
      <c r="AB46" s="1695">
        <v>0</v>
      </c>
      <c r="AC46" s="1695">
        <v>0</v>
      </c>
      <c r="AD46" s="1695">
        <v>0</v>
      </c>
      <c r="AE46" s="1695">
        <v>0</v>
      </c>
      <c r="AF46" s="1695">
        <v>0</v>
      </c>
      <c r="AG46" s="1695">
        <v>0</v>
      </c>
      <c r="AH46" s="1696">
        <v>0</v>
      </c>
      <c r="AI46" s="1652">
        <f t="shared" si="6"/>
        <v>0</v>
      </c>
      <c r="AJ46" s="932"/>
    </row>
    <row r="47" spans="2:38" x14ac:dyDescent="0.25">
      <c r="B47" s="401"/>
      <c r="C47" s="1693" t="s">
        <v>189</v>
      </c>
      <c r="D47" s="1694">
        <v>0</v>
      </c>
      <c r="E47" s="1695">
        <v>0</v>
      </c>
      <c r="F47" s="1695">
        <v>0</v>
      </c>
      <c r="G47" s="1695">
        <v>0</v>
      </c>
      <c r="H47" s="1695">
        <v>0</v>
      </c>
      <c r="I47" s="1695">
        <v>0</v>
      </c>
      <c r="J47" s="1695">
        <v>0</v>
      </c>
      <c r="K47" s="1695">
        <v>0</v>
      </c>
      <c r="L47" s="1695">
        <v>0</v>
      </c>
      <c r="M47" s="1695">
        <v>0</v>
      </c>
      <c r="N47" s="1695">
        <v>0</v>
      </c>
      <c r="O47" s="1695">
        <v>0</v>
      </c>
      <c r="P47" s="1695">
        <v>0</v>
      </c>
      <c r="Q47" s="1696">
        <v>0</v>
      </c>
      <c r="R47" s="1641"/>
      <c r="S47" s="1642"/>
      <c r="T47" s="1643"/>
      <c r="U47" s="1697">
        <v>0</v>
      </c>
      <c r="V47" s="1695">
        <v>0</v>
      </c>
      <c r="W47" s="1695">
        <v>0</v>
      </c>
      <c r="X47" s="1695">
        <v>0</v>
      </c>
      <c r="Y47" s="1695">
        <v>0</v>
      </c>
      <c r="Z47" s="1695">
        <v>0</v>
      </c>
      <c r="AA47" s="1695">
        <v>0</v>
      </c>
      <c r="AB47" s="1695">
        <v>0</v>
      </c>
      <c r="AC47" s="1695">
        <v>0</v>
      </c>
      <c r="AD47" s="1695">
        <v>0</v>
      </c>
      <c r="AE47" s="1695">
        <v>0</v>
      </c>
      <c r="AF47" s="1695">
        <v>0</v>
      </c>
      <c r="AG47" s="1695">
        <v>0</v>
      </c>
      <c r="AH47" s="1696">
        <v>0</v>
      </c>
      <c r="AI47" s="1652">
        <f t="shared" si="6"/>
        <v>0</v>
      </c>
      <c r="AJ47" s="932"/>
    </row>
    <row r="48" spans="2:38" x14ac:dyDescent="0.25">
      <c r="B48" s="401"/>
      <c r="C48" s="1693" t="s">
        <v>195</v>
      </c>
      <c r="D48" s="1694">
        <v>0</v>
      </c>
      <c r="E48" s="1695">
        <v>0</v>
      </c>
      <c r="F48" s="1695">
        <v>0</v>
      </c>
      <c r="G48" s="1695">
        <v>0</v>
      </c>
      <c r="H48" s="1695">
        <v>0</v>
      </c>
      <c r="I48" s="1695">
        <v>0</v>
      </c>
      <c r="J48" s="1695">
        <v>0</v>
      </c>
      <c r="K48" s="1695">
        <v>0</v>
      </c>
      <c r="L48" s="1695">
        <v>0</v>
      </c>
      <c r="M48" s="1695">
        <v>0</v>
      </c>
      <c r="N48" s="1695">
        <v>0</v>
      </c>
      <c r="O48" s="1695">
        <v>0</v>
      </c>
      <c r="P48" s="1695">
        <v>0</v>
      </c>
      <c r="Q48" s="1696">
        <v>0</v>
      </c>
      <c r="R48" s="1641"/>
      <c r="S48" s="1642"/>
      <c r="T48" s="1643"/>
      <c r="U48" s="1697">
        <v>0</v>
      </c>
      <c r="V48" s="1695">
        <v>0</v>
      </c>
      <c r="W48" s="1695">
        <v>0</v>
      </c>
      <c r="X48" s="1695">
        <v>0</v>
      </c>
      <c r="Y48" s="1695">
        <v>0</v>
      </c>
      <c r="Z48" s="1695">
        <v>0</v>
      </c>
      <c r="AA48" s="1695">
        <v>0</v>
      </c>
      <c r="AB48" s="1695">
        <v>0</v>
      </c>
      <c r="AC48" s="1695">
        <v>0</v>
      </c>
      <c r="AD48" s="1695">
        <v>0</v>
      </c>
      <c r="AE48" s="1695">
        <v>0</v>
      </c>
      <c r="AF48" s="1695">
        <v>0</v>
      </c>
      <c r="AG48" s="1695">
        <v>0</v>
      </c>
      <c r="AH48" s="1696">
        <v>0</v>
      </c>
      <c r="AI48" s="1652">
        <f t="shared" si="6"/>
        <v>0</v>
      </c>
      <c r="AJ48" s="932"/>
    </row>
    <row r="49" spans="2:38" x14ac:dyDescent="0.25">
      <c r="B49" s="401"/>
      <c r="C49" s="1693" t="s">
        <v>203</v>
      </c>
      <c r="D49" s="1694">
        <v>0</v>
      </c>
      <c r="E49" s="1695">
        <v>0</v>
      </c>
      <c r="F49" s="1695">
        <v>0</v>
      </c>
      <c r="G49" s="1695">
        <v>0</v>
      </c>
      <c r="H49" s="1695">
        <v>0</v>
      </c>
      <c r="I49" s="1695">
        <v>0</v>
      </c>
      <c r="J49" s="1695">
        <v>0</v>
      </c>
      <c r="K49" s="1695">
        <v>0</v>
      </c>
      <c r="L49" s="1695">
        <v>0</v>
      </c>
      <c r="M49" s="1695">
        <v>0</v>
      </c>
      <c r="N49" s="1695">
        <v>0</v>
      </c>
      <c r="O49" s="1695">
        <v>0</v>
      </c>
      <c r="P49" s="1695">
        <v>0</v>
      </c>
      <c r="Q49" s="1696">
        <v>0</v>
      </c>
      <c r="R49" s="1641"/>
      <c r="S49" s="1642"/>
      <c r="T49" s="1643"/>
      <c r="U49" s="1697">
        <v>0</v>
      </c>
      <c r="V49" s="1695">
        <v>0</v>
      </c>
      <c r="W49" s="1695">
        <v>0</v>
      </c>
      <c r="X49" s="1695">
        <v>0</v>
      </c>
      <c r="Y49" s="1695">
        <v>0</v>
      </c>
      <c r="Z49" s="1695">
        <v>0</v>
      </c>
      <c r="AA49" s="1695">
        <v>0</v>
      </c>
      <c r="AB49" s="1695">
        <v>0</v>
      </c>
      <c r="AC49" s="1695">
        <v>0</v>
      </c>
      <c r="AD49" s="1695">
        <v>0</v>
      </c>
      <c r="AE49" s="1695">
        <v>0</v>
      </c>
      <c r="AF49" s="1695">
        <v>0</v>
      </c>
      <c r="AG49" s="1695">
        <v>0</v>
      </c>
      <c r="AH49" s="1696">
        <v>0</v>
      </c>
      <c r="AI49" s="1652">
        <f t="shared" si="6"/>
        <v>0</v>
      </c>
      <c r="AJ49" s="932"/>
    </row>
    <row r="50" spans="2:38" x14ac:dyDescent="0.25">
      <c r="B50" s="401"/>
      <c r="C50" s="1693" t="s">
        <v>206</v>
      </c>
      <c r="D50" s="1694">
        <v>0</v>
      </c>
      <c r="E50" s="1695">
        <v>0</v>
      </c>
      <c r="F50" s="1695">
        <v>0</v>
      </c>
      <c r="G50" s="1695">
        <v>0</v>
      </c>
      <c r="H50" s="1695">
        <v>0</v>
      </c>
      <c r="I50" s="1695">
        <v>0</v>
      </c>
      <c r="J50" s="1695">
        <v>0</v>
      </c>
      <c r="K50" s="1695">
        <v>0</v>
      </c>
      <c r="L50" s="1695">
        <v>0</v>
      </c>
      <c r="M50" s="1695">
        <v>0</v>
      </c>
      <c r="N50" s="1695">
        <v>0</v>
      </c>
      <c r="O50" s="1695">
        <v>0</v>
      </c>
      <c r="P50" s="1695">
        <v>0</v>
      </c>
      <c r="Q50" s="1696">
        <v>0</v>
      </c>
      <c r="R50" s="1641"/>
      <c r="S50" s="1642"/>
      <c r="T50" s="1643"/>
      <c r="U50" s="1697">
        <v>0</v>
      </c>
      <c r="V50" s="1695">
        <v>0</v>
      </c>
      <c r="W50" s="1695">
        <v>0</v>
      </c>
      <c r="X50" s="1695">
        <v>0</v>
      </c>
      <c r="Y50" s="1695">
        <v>0</v>
      </c>
      <c r="Z50" s="1695">
        <v>0</v>
      </c>
      <c r="AA50" s="1695">
        <v>0</v>
      </c>
      <c r="AB50" s="1695">
        <v>0</v>
      </c>
      <c r="AC50" s="1695">
        <v>0</v>
      </c>
      <c r="AD50" s="1695">
        <v>0</v>
      </c>
      <c r="AE50" s="1695">
        <v>0</v>
      </c>
      <c r="AF50" s="1695">
        <v>0</v>
      </c>
      <c r="AG50" s="1695">
        <v>0</v>
      </c>
      <c r="AH50" s="1696">
        <v>0</v>
      </c>
      <c r="AI50" s="1652">
        <f t="shared" si="6"/>
        <v>0</v>
      </c>
      <c r="AJ50" s="932"/>
    </row>
    <row r="51" spans="2:38" ht="15.75" customHeight="1" thickBot="1" x14ac:dyDescent="0.3">
      <c r="B51" s="401"/>
      <c r="C51" s="1693" t="s">
        <v>981</v>
      </c>
      <c r="D51" s="1698">
        <v>0</v>
      </c>
      <c r="E51" s="1699">
        <v>0</v>
      </c>
      <c r="F51" s="1699">
        <v>0</v>
      </c>
      <c r="G51" s="1699">
        <v>0</v>
      </c>
      <c r="H51" s="1699">
        <v>0</v>
      </c>
      <c r="I51" s="1699">
        <v>0</v>
      </c>
      <c r="J51" s="1699">
        <v>0</v>
      </c>
      <c r="K51" s="1699">
        <v>0</v>
      </c>
      <c r="L51" s="1699">
        <v>0</v>
      </c>
      <c r="M51" s="1699">
        <v>0</v>
      </c>
      <c r="N51" s="1699">
        <v>0</v>
      </c>
      <c r="O51" s="1699">
        <v>0</v>
      </c>
      <c r="P51" s="1699">
        <v>0</v>
      </c>
      <c r="Q51" s="1700">
        <v>0</v>
      </c>
      <c r="R51" s="1641"/>
      <c r="S51" s="1642"/>
      <c r="T51" s="1643"/>
      <c r="U51" s="1701">
        <v>0</v>
      </c>
      <c r="V51" s="1699">
        <v>0</v>
      </c>
      <c r="W51" s="1699">
        <v>0</v>
      </c>
      <c r="X51" s="1699">
        <v>0</v>
      </c>
      <c r="Y51" s="1699">
        <v>0</v>
      </c>
      <c r="Z51" s="1699">
        <v>0</v>
      </c>
      <c r="AA51" s="1699">
        <v>0</v>
      </c>
      <c r="AB51" s="1699">
        <v>0</v>
      </c>
      <c r="AC51" s="1699">
        <v>0</v>
      </c>
      <c r="AD51" s="1699">
        <v>0</v>
      </c>
      <c r="AE51" s="1699">
        <v>0</v>
      </c>
      <c r="AF51" s="1699">
        <v>0</v>
      </c>
      <c r="AG51" s="1699">
        <v>0</v>
      </c>
      <c r="AH51" s="1700">
        <v>0</v>
      </c>
      <c r="AI51" s="1657">
        <f t="shared" si="6"/>
        <v>0</v>
      </c>
      <c r="AJ51" s="932"/>
      <c r="AK51" s="1987" t="str">
        <f>IF((ABS('6A'!J134-AI53)&lt;=10)=TRUE,"",Messages!B63)</f>
        <v/>
      </c>
      <c r="AL51" s="1988"/>
    </row>
    <row r="52" spans="2:38" ht="3.75" customHeight="1" thickBot="1" x14ac:dyDescent="0.3">
      <c r="B52" s="401"/>
      <c r="C52" s="1702"/>
      <c r="D52" s="19"/>
      <c r="E52" s="19"/>
      <c r="F52" s="19"/>
      <c r="G52" s="19"/>
      <c r="H52" s="19"/>
      <c r="I52" s="19"/>
      <c r="J52" s="19"/>
      <c r="K52" s="19"/>
      <c r="L52" s="19"/>
      <c r="M52" s="1684"/>
      <c r="N52" s="1684"/>
      <c r="O52" s="1684"/>
      <c r="P52" s="1684"/>
      <c r="Q52" s="1684"/>
      <c r="R52" s="1641"/>
      <c r="S52" s="1642"/>
      <c r="T52" s="1643"/>
      <c r="U52" s="1684"/>
      <c r="V52" s="1684"/>
      <c r="W52" s="1684"/>
      <c r="X52" s="1684"/>
      <c r="Y52" s="1684"/>
      <c r="Z52" s="1684"/>
      <c r="AA52" s="1684"/>
      <c r="AB52" s="1684"/>
      <c r="AC52" s="1684"/>
      <c r="AD52" s="1684"/>
      <c r="AE52" s="1684"/>
      <c r="AF52" s="1684"/>
      <c r="AG52" s="1684"/>
      <c r="AH52" s="1684"/>
      <c r="AI52" s="1684"/>
      <c r="AJ52" s="932"/>
      <c r="AK52" s="1987"/>
      <c r="AL52" s="1988"/>
    </row>
    <row r="53" spans="2:38" ht="15.75" thickBot="1" x14ac:dyDescent="0.3">
      <c r="B53" s="401"/>
      <c r="C53" s="1685" t="s">
        <v>1037</v>
      </c>
      <c r="D53" s="1659">
        <f>SUM(D43:D51)</f>
        <v>0</v>
      </c>
      <c r="E53" s="1660">
        <f t="shared" ref="E53:J53" si="7">SUM(E43:E51)</f>
        <v>0</v>
      </c>
      <c r="F53" s="1660">
        <f t="shared" si="7"/>
        <v>0</v>
      </c>
      <c r="G53" s="1660">
        <f t="shared" si="7"/>
        <v>0</v>
      </c>
      <c r="H53" s="1660">
        <f t="shared" si="7"/>
        <v>0</v>
      </c>
      <c r="I53" s="1660">
        <f t="shared" si="7"/>
        <v>0</v>
      </c>
      <c r="J53" s="1660">
        <f t="shared" si="7"/>
        <v>0</v>
      </c>
      <c r="K53" s="1660">
        <f>SUM(K43:K51)</f>
        <v>0</v>
      </c>
      <c r="L53" s="1660">
        <f>SUM(L43:L51)</f>
        <v>0</v>
      </c>
      <c r="M53" s="1660">
        <f t="shared" ref="M53:AH53" si="8">SUM(M43:M51)</f>
        <v>0</v>
      </c>
      <c r="N53" s="1660">
        <f t="shared" si="8"/>
        <v>0</v>
      </c>
      <c r="O53" s="1660">
        <f t="shared" si="8"/>
        <v>0</v>
      </c>
      <c r="P53" s="1660">
        <f t="shared" si="8"/>
        <v>0</v>
      </c>
      <c r="Q53" s="1661">
        <f t="shared" si="8"/>
        <v>0</v>
      </c>
      <c r="R53" s="1641"/>
      <c r="S53" s="1642"/>
      <c r="T53" s="1643"/>
      <c r="U53" s="1659">
        <f t="shared" ref="U53:Z53" si="9">SUM(U43:U51)</f>
        <v>0</v>
      </c>
      <c r="V53" s="1660">
        <f t="shared" si="9"/>
        <v>0</v>
      </c>
      <c r="W53" s="1660">
        <f t="shared" si="9"/>
        <v>0</v>
      </c>
      <c r="X53" s="1660">
        <f t="shared" si="9"/>
        <v>0</v>
      </c>
      <c r="Y53" s="1660">
        <f>SUM(Y43:Y51)</f>
        <v>0</v>
      </c>
      <c r="Z53" s="1660">
        <f t="shared" si="9"/>
        <v>0</v>
      </c>
      <c r="AA53" s="1660">
        <f t="shared" si="8"/>
        <v>0</v>
      </c>
      <c r="AB53" s="1660">
        <f t="shared" si="8"/>
        <v>0</v>
      </c>
      <c r="AC53" s="1660">
        <f t="shared" si="8"/>
        <v>0</v>
      </c>
      <c r="AD53" s="1660">
        <f t="shared" si="8"/>
        <v>0</v>
      </c>
      <c r="AE53" s="1660">
        <f t="shared" si="8"/>
        <v>0</v>
      </c>
      <c r="AF53" s="1662">
        <f>SUM(AF43:AF51)</f>
        <v>0</v>
      </c>
      <c r="AG53" s="1662">
        <f t="shared" si="8"/>
        <v>0</v>
      </c>
      <c r="AH53" s="1661">
        <f t="shared" si="8"/>
        <v>0</v>
      </c>
      <c r="AI53" s="1703">
        <f>ROUND((SUM(AI43:AI51)),0)</f>
        <v>0</v>
      </c>
      <c r="AJ53" s="932"/>
      <c r="AK53" s="1987"/>
      <c r="AL53" s="1988"/>
    </row>
    <row r="54" spans="2:38" ht="3.75" customHeight="1" thickBot="1" x14ac:dyDescent="0.3">
      <c r="B54" s="401"/>
      <c r="C54" s="19"/>
      <c r="D54" s="1684"/>
      <c r="E54" s="1684"/>
      <c r="F54" s="1684"/>
      <c r="G54" s="1684"/>
      <c r="H54" s="1684"/>
      <c r="I54" s="19"/>
      <c r="J54" s="19"/>
      <c r="K54" s="19"/>
      <c r="L54" s="19"/>
      <c r="M54" s="1684"/>
      <c r="N54" s="1684"/>
      <c r="O54" s="1684"/>
      <c r="P54" s="1684"/>
      <c r="Q54" s="1684"/>
      <c r="R54" s="1641"/>
      <c r="S54" s="1642"/>
      <c r="T54" s="1643"/>
      <c r="U54" s="1684"/>
      <c r="V54" s="1684"/>
      <c r="W54" s="1684"/>
      <c r="X54" s="1684"/>
      <c r="Y54" s="1684"/>
      <c r="Z54" s="1684"/>
      <c r="AA54" s="1684"/>
      <c r="AB54" s="1684"/>
      <c r="AC54" s="1684"/>
      <c r="AD54" s="19"/>
      <c r="AE54" s="19"/>
      <c r="AF54" s="19"/>
      <c r="AG54" s="19"/>
      <c r="AH54" s="19"/>
      <c r="AI54" s="1702"/>
      <c r="AJ54" s="932"/>
    </row>
    <row r="55" spans="2:38" ht="15.75" customHeight="1" thickBot="1" x14ac:dyDescent="0.3">
      <c r="B55" s="401"/>
      <c r="C55" s="1704" t="s">
        <v>982</v>
      </c>
      <c r="D55" s="1659">
        <f>D40-D53</f>
        <v>0</v>
      </c>
      <c r="E55" s="1660">
        <f t="shared" ref="E55:AH55" si="10">E40-E53</f>
        <v>0</v>
      </c>
      <c r="F55" s="1660">
        <f t="shared" si="10"/>
        <v>0</v>
      </c>
      <c r="G55" s="1660">
        <f t="shared" si="10"/>
        <v>0</v>
      </c>
      <c r="H55" s="1660">
        <f t="shared" si="10"/>
        <v>0</v>
      </c>
      <c r="I55" s="1660">
        <f t="shared" si="10"/>
        <v>0</v>
      </c>
      <c r="J55" s="1660">
        <f t="shared" si="10"/>
        <v>0</v>
      </c>
      <c r="K55" s="1660">
        <f t="shared" si="10"/>
        <v>0</v>
      </c>
      <c r="L55" s="1660">
        <f t="shared" si="10"/>
        <v>0</v>
      </c>
      <c r="M55" s="1660">
        <f t="shared" si="10"/>
        <v>0</v>
      </c>
      <c r="N55" s="1660">
        <f t="shared" si="10"/>
        <v>0</v>
      </c>
      <c r="O55" s="1660">
        <f t="shared" si="10"/>
        <v>0</v>
      </c>
      <c r="P55" s="1660">
        <f t="shared" si="10"/>
        <v>0</v>
      </c>
      <c r="Q55" s="1661">
        <f t="shared" si="10"/>
        <v>0</v>
      </c>
      <c r="R55" s="1641"/>
      <c r="S55" s="1642"/>
      <c r="T55" s="1643"/>
      <c r="U55" s="1659">
        <f t="shared" si="10"/>
        <v>0</v>
      </c>
      <c r="V55" s="1660">
        <f t="shared" si="10"/>
        <v>0</v>
      </c>
      <c r="W55" s="1660">
        <f t="shared" si="10"/>
        <v>0</v>
      </c>
      <c r="X55" s="1660">
        <f t="shared" si="10"/>
        <v>0</v>
      </c>
      <c r="Y55" s="1660">
        <f t="shared" si="10"/>
        <v>0</v>
      </c>
      <c r="Z55" s="1660">
        <f t="shared" si="10"/>
        <v>0</v>
      </c>
      <c r="AA55" s="1660">
        <f t="shared" si="10"/>
        <v>0</v>
      </c>
      <c r="AB55" s="1660">
        <f t="shared" si="10"/>
        <v>0</v>
      </c>
      <c r="AC55" s="1660">
        <f t="shared" si="10"/>
        <v>0</v>
      </c>
      <c r="AD55" s="1660">
        <f t="shared" si="10"/>
        <v>0</v>
      </c>
      <c r="AE55" s="1660">
        <f t="shared" si="10"/>
        <v>0</v>
      </c>
      <c r="AF55" s="1662">
        <f t="shared" si="10"/>
        <v>0</v>
      </c>
      <c r="AG55" s="1662">
        <f t="shared" si="10"/>
        <v>0</v>
      </c>
      <c r="AH55" s="1661">
        <f t="shared" si="10"/>
        <v>0</v>
      </c>
      <c r="AI55" s="1663">
        <f>AI40-AI53</f>
        <v>0</v>
      </c>
      <c r="AJ55" s="932"/>
      <c r="AK55" s="1987" t="str">
        <f>IF(AI55&lt;&gt;0,Messages!B64,"")</f>
        <v/>
      </c>
      <c r="AL55" s="1988"/>
    </row>
    <row r="56" spans="2:38" ht="7.5" customHeight="1" x14ac:dyDescent="0.25">
      <c r="B56" s="401"/>
      <c r="C56" s="112"/>
      <c r="D56" s="112"/>
      <c r="E56" s="1705"/>
      <c r="F56" s="1705"/>
      <c r="G56" s="1705"/>
      <c r="H56" s="1705"/>
      <c r="I56" s="1705"/>
      <c r="J56" s="1705"/>
      <c r="K56" s="1705"/>
      <c r="L56"/>
      <c r="M56"/>
      <c r="N56"/>
      <c r="O56"/>
      <c r="P56"/>
      <c r="Q56"/>
      <c r="R56" s="932"/>
      <c r="T56" s="902"/>
      <c r="U56"/>
      <c r="V56"/>
      <c r="W56"/>
      <c r="X56"/>
      <c r="Y56"/>
      <c r="Z56"/>
      <c r="AA56"/>
      <c r="AB56"/>
      <c r="AC56"/>
      <c r="AD56"/>
      <c r="AE56"/>
      <c r="AF56"/>
      <c r="AG56"/>
      <c r="AH56"/>
      <c r="AI56"/>
      <c r="AJ56" s="932"/>
      <c r="AK56" s="1987"/>
      <c r="AL56" s="1988"/>
    </row>
    <row r="57" spans="2:38" x14ac:dyDescent="0.25">
      <c r="B57" s="401"/>
      <c r="C57" s="531" t="s">
        <v>983</v>
      </c>
      <c r="D57"/>
      <c r="E57" s="1705"/>
      <c r="F57" s="1705"/>
      <c r="G57" s="1705"/>
      <c r="H57" s="1705"/>
      <c r="I57" s="1705"/>
      <c r="J57" s="1705"/>
      <c r="K57" s="1705"/>
      <c r="L57"/>
      <c r="M57"/>
      <c r="N57"/>
      <c r="O57"/>
      <c r="P57"/>
      <c r="Q57"/>
      <c r="R57" s="932"/>
      <c r="T57" s="902"/>
      <c r="U57"/>
      <c r="V57"/>
      <c r="W57"/>
      <c r="X57"/>
      <c r="Y57"/>
      <c r="Z57"/>
      <c r="AA57"/>
      <c r="AB57"/>
      <c r="AC57"/>
      <c r="AD57"/>
      <c r="AE57"/>
      <c r="AF57"/>
      <c r="AG57"/>
      <c r="AH57"/>
      <c r="AI57"/>
      <c r="AJ57" s="932"/>
      <c r="AK57" s="1987"/>
      <c r="AL57" s="1988"/>
    </row>
    <row r="58" spans="2:38" ht="15" customHeight="1" x14ac:dyDescent="0.25">
      <c r="B58" s="401"/>
      <c r="C58" s="1967"/>
      <c r="D58" s="1968"/>
      <c r="E58" s="1968"/>
      <c r="F58" s="1968"/>
      <c r="G58" s="1968"/>
      <c r="H58" s="1968"/>
      <c r="I58" s="1968"/>
      <c r="J58" s="1968"/>
      <c r="K58" s="1969"/>
      <c r="L58"/>
      <c r="M58"/>
      <c r="N58"/>
      <c r="O58"/>
      <c r="P58"/>
      <c r="Q58"/>
      <c r="R58" s="932"/>
      <c r="T58" s="902"/>
      <c r="U58"/>
      <c r="V58"/>
      <c r="W58"/>
      <c r="X58"/>
      <c r="Y58"/>
      <c r="Z58"/>
      <c r="AA58"/>
      <c r="AB58"/>
      <c r="AC58"/>
      <c r="AD58"/>
      <c r="AE58"/>
      <c r="AF58"/>
      <c r="AG58"/>
      <c r="AH58"/>
      <c r="AI58"/>
      <c r="AJ58" s="932"/>
    </row>
    <row r="59" spans="2:38" ht="15" customHeight="1" x14ac:dyDescent="0.25">
      <c r="B59" s="401"/>
      <c r="C59" s="1970"/>
      <c r="D59" s="1971"/>
      <c r="E59" s="1971"/>
      <c r="F59" s="1971"/>
      <c r="G59" s="1971"/>
      <c r="H59" s="1971"/>
      <c r="I59" s="1971"/>
      <c r="J59" s="1971"/>
      <c r="K59" s="1972"/>
      <c r="L59"/>
      <c r="M59"/>
      <c r="N59"/>
      <c r="O59"/>
      <c r="P59"/>
      <c r="Q59"/>
      <c r="R59" s="932"/>
      <c r="T59" s="902"/>
      <c r="U59"/>
      <c r="V59"/>
      <c r="W59"/>
      <c r="X59"/>
      <c r="Y59"/>
      <c r="Z59"/>
      <c r="AA59"/>
      <c r="AB59"/>
      <c r="AC59"/>
      <c r="AD59"/>
      <c r="AE59"/>
      <c r="AF59"/>
      <c r="AG59"/>
      <c r="AH59"/>
      <c r="AI59"/>
      <c r="AJ59" s="932"/>
    </row>
    <row r="60" spans="2:38" ht="15" customHeight="1" x14ac:dyDescent="0.25">
      <c r="B60" s="401"/>
      <c r="C60" s="1970"/>
      <c r="D60" s="1971"/>
      <c r="E60" s="1971"/>
      <c r="F60" s="1971"/>
      <c r="G60" s="1971"/>
      <c r="H60" s="1971"/>
      <c r="I60" s="1971"/>
      <c r="J60" s="1971"/>
      <c r="K60" s="1972"/>
      <c r="L60"/>
      <c r="M60"/>
      <c r="N60"/>
      <c r="O60"/>
      <c r="P60"/>
      <c r="Q60"/>
      <c r="R60" s="932"/>
      <c r="T60" s="902"/>
      <c r="U60"/>
      <c r="V60"/>
      <c r="W60"/>
      <c r="X60"/>
      <c r="Y60"/>
      <c r="Z60"/>
      <c r="AA60"/>
      <c r="AB60"/>
      <c r="AC60"/>
      <c r="AD60"/>
      <c r="AE60"/>
      <c r="AF60"/>
      <c r="AG60"/>
      <c r="AH60"/>
      <c r="AI60"/>
      <c r="AJ60" s="932"/>
    </row>
    <row r="61" spans="2:38" ht="15" customHeight="1" x14ac:dyDescent="0.25">
      <c r="B61" s="401"/>
      <c r="C61" s="1973"/>
      <c r="D61" s="1974"/>
      <c r="E61" s="1974"/>
      <c r="F61" s="1974"/>
      <c r="G61" s="1974"/>
      <c r="H61" s="1974"/>
      <c r="I61" s="1974"/>
      <c r="J61" s="1974"/>
      <c r="K61" s="1975"/>
      <c r="L61"/>
      <c r="M61"/>
      <c r="N61"/>
      <c r="O61"/>
      <c r="P61"/>
      <c r="Q61"/>
      <c r="R61" s="932"/>
      <c r="T61" s="902"/>
      <c r="U61"/>
      <c r="V61"/>
      <c r="W61"/>
      <c r="X61"/>
      <c r="Y61"/>
      <c r="Z61"/>
      <c r="AA61"/>
      <c r="AB61"/>
      <c r="AC61"/>
      <c r="AD61"/>
      <c r="AE61"/>
      <c r="AF61"/>
      <c r="AG61"/>
      <c r="AH61"/>
      <c r="AI61"/>
      <c r="AJ61" s="932"/>
    </row>
    <row r="62" spans="2:38" ht="9" customHeight="1" thickBot="1" x14ac:dyDescent="0.3">
      <c r="B62" s="414"/>
      <c r="C62" s="157"/>
      <c r="D62" s="157"/>
      <c r="E62" s="157"/>
      <c r="F62" s="157"/>
      <c r="G62" s="157"/>
      <c r="H62" s="157"/>
      <c r="I62" s="157"/>
      <c r="J62" s="157"/>
      <c r="K62" s="157"/>
      <c r="L62" s="935"/>
      <c r="M62" s="935"/>
      <c r="N62" s="935"/>
      <c r="O62" s="935"/>
      <c r="P62" s="935"/>
      <c r="Q62" s="935"/>
      <c r="R62" s="906"/>
      <c r="T62" s="905"/>
      <c r="U62" s="935"/>
      <c r="V62" s="935"/>
      <c r="W62" s="935"/>
      <c r="X62" s="935"/>
      <c r="Y62" s="935"/>
      <c r="Z62" s="935"/>
      <c r="AA62" s="935"/>
      <c r="AB62" s="935"/>
      <c r="AC62" s="935"/>
      <c r="AD62" s="935"/>
      <c r="AE62" s="935"/>
      <c r="AF62" s="935"/>
      <c r="AG62" s="935"/>
      <c r="AH62" s="935"/>
      <c r="AI62" s="935"/>
      <c r="AJ62" s="906"/>
    </row>
    <row r="63" spans="2:38" ht="3.75" customHeight="1" x14ac:dyDescent="0.25"/>
    <row r="64" spans="2:38" ht="3.75" customHeight="1" x14ac:dyDescent="0.25"/>
  </sheetData>
  <sheetProtection algorithmName="SHA-512" hashValue="L0JVVWo3K/lHAg63KuEvLeb8EnIhVIerGkEhvxh2E3yKe2l6X44EpO5aCZ0aL6EiLbc/+KtIuTi1rpY3I0ZUsQ==" saltValue="X0Lyb8WOBmjcmeOzZgMUuw==" spinCount="100000" sheet="1" formatCells="0" formatColumns="0" formatRows="0" insertColumns="0" insertRows="0"/>
  <mergeCells count="12">
    <mergeCell ref="AK38:AL40"/>
    <mergeCell ref="C42:Q42"/>
    <mergeCell ref="U42:AI42"/>
    <mergeCell ref="AK51:AL53"/>
    <mergeCell ref="AK55:AL57"/>
    <mergeCell ref="C58:K61"/>
    <mergeCell ref="C11:Q11"/>
    <mergeCell ref="U11:AI11"/>
    <mergeCell ref="C13:J13"/>
    <mergeCell ref="U13:AB13"/>
    <mergeCell ref="C19:Q19"/>
    <mergeCell ref="U19:AI19"/>
  </mergeCells>
  <conditionalFormatting sqref="AK51 AK38">
    <cfRule type="containsText" dxfId="48" priority="2" operator="containsText" text="warning">
      <formula>NOT(ISERROR(SEARCH("warning",AK38)))</formula>
    </cfRule>
  </conditionalFormatting>
  <conditionalFormatting sqref="AK55">
    <cfRule type="containsText" dxfId="47" priority="1" operator="containsText" text="warning">
      <formula>NOT(ISERROR(SEARCH("warning",AK55)))</formula>
    </cfRule>
  </conditionalFormatting>
  <pageMargins left="0.25" right="0.25" top="0.75" bottom="0.75" header="0.3" footer="0.3"/>
  <pageSetup scale="69" fitToWidth="2" orientation="landscape" r:id="rId1"/>
  <headerFooter>
    <oddFooter>&amp;LForm 7B
Estimate of Cash Flow During Development&amp;CCFA Forms</oddFooter>
  </headerFooter>
  <rowBreaks count="1" manualBreakCount="1">
    <brk id="63" min="1" max="12" man="1"/>
  </rowBreaks>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B7:U54"/>
  <sheetViews>
    <sheetView showGridLines="0" topLeftCell="A7" zoomScale="90" zoomScaleNormal="90" zoomScaleSheetLayoutView="100" workbookViewId="0">
      <selection activeCell="T13" sqref="T13"/>
    </sheetView>
  </sheetViews>
  <sheetFormatPr defaultColWidth="9.140625" defaultRowHeight="15" x14ac:dyDescent="0.25"/>
  <cols>
    <col min="1" max="2" width="1.7109375" style="315" customWidth="1"/>
    <col min="3" max="3" width="14.28515625" style="315" customWidth="1"/>
    <col min="4" max="4" width="5.28515625" style="315" bestFit="1" customWidth="1"/>
    <col min="5" max="5" width="8.42578125" style="315" bestFit="1" customWidth="1"/>
    <col min="6" max="6" width="11.42578125" style="315" customWidth="1"/>
    <col min="7" max="7" width="10" style="315" bestFit="1" customWidth="1"/>
    <col min="8" max="8" width="11" style="315" customWidth="1"/>
    <col min="9" max="9" width="11.140625" style="315" customWidth="1"/>
    <col min="10" max="10" width="12.28515625" style="315" customWidth="1"/>
    <col min="11" max="13" width="11.140625" style="315" customWidth="1"/>
    <col min="14" max="14" width="11.7109375" style="315" bestFit="1" customWidth="1"/>
    <col min="15" max="16" width="12.5703125" style="315" bestFit="1" customWidth="1"/>
    <col min="17" max="17" width="1.7109375" style="315" customWidth="1"/>
    <col min="18" max="18" width="2.85546875" style="315" customWidth="1"/>
    <col min="19" max="16384" width="9.140625" style="315"/>
  </cols>
  <sheetData>
    <row r="7" spans="2:21" ht="9" customHeight="1" thickBot="1" x14ac:dyDescent="0.3"/>
    <row r="8" spans="2:21" ht="9" customHeight="1" x14ac:dyDescent="0.25">
      <c r="B8" s="151"/>
      <c r="C8" s="323"/>
      <c r="D8" s="323"/>
      <c r="E8" s="339"/>
      <c r="F8" s="339"/>
      <c r="G8" s="339"/>
      <c r="H8" s="323"/>
      <c r="I8" s="323"/>
      <c r="J8" s="323"/>
      <c r="K8" s="323"/>
      <c r="L8" s="323"/>
      <c r="M8" s="323"/>
      <c r="N8" s="323"/>
      <c r="O8" s="323"/>
      <c r="P8" s="323"/>
      <c r="Q8" s="324"/>
    </row>
    <row r="9" spans="2:21" ht="18.75" x14ac:dyDescent="0.25">
      <c r="B9" s="4"/>
      <c r="C9" s="1835" t="s">
        <v>511</v>
      </c>
      <c r="D9" s="1835"/>
      <c r="E9" s="1835"/>
      <c r="F9" s="1835"/>
      <c r="G9" s="1835"/>
      <c r="H9" s="1835"/>
      <c r="I9" s="1835"/>
      <c r="J9" s="1835"/>
      <c r="K9" s="1835"/>
      <c r="L9" s="1835"/>
      <c r="M9" s="1835"/>
      <c r="N9" s="1835"/>
      <c r="O9" s="1835"/>
      <c r="P9" s="1835"/>
      <c r="Q9" s="3"/>
    </row>
    <row r="10" spans="2:21" x14ac:dyDescent="0.25">
      <c r="B10" s="4"/>
      <c r="C10" s="1"/>
      <c r="D10" s="1"/>
      <c r="E10" s="115"/>
      <c r="F10" s="115"/>
      <c r="G10" s="115"/>
      <c r="H10" s="1"/>
      <c r="I10" s="1"/>
      <c r="J10" s="1"/>
      <c r="K10" s="1"/>
      <c r="L10" s="1"/>
      <c r="M10" s="1"/>
      <c r="N10" s="1"/>
      <c r="O10" s="1"/>
      <c r="P10" s="1"/>
      <c r="Q10" s="3"/>
    </row>
    <row r="11" spans="2:21" ht="15.75" thickBot="1" x14ac:dyDescent="0.3">
      <c r="B11" s="372"/>
      <c r="C11" s="1865" t="str">
        <f>IF('1'!G5="",Messages!B3,(CONCATENATE("Project Name: ",'1'!G5)))</f>
        <v>Enter Project Name on Form 1</v>
      </c>
      <c r="D11" s="1865"/>
      <c r="E11" s="1865"/>
      <c r="F11" s="1865"/>
      <c r="G11" s="1865"/>
      <c r="H11" s="1865"/>
      <c r="I11" s="1865"/>
      <c r="J11" s="1865"/>
      <c r="K11" s="1865"/>
      <c r="L11" s="1922"/>
      <c r="M11" s="1865"/>
      <c r="N11" s="1865"/>
      <c r="O11" s="1865"/>
      <c r="P11" s="17"/>
      <c r="Q11" s="418"/>
    </row>
    <row r="12" spans="2:21" ht="22.5" customHeight="1" thickBot="1" x14ac:dyDescent="0.3">
      <c r="B12" s="4"/>
      <c r="C12" s="1"/>
      <c r="D12" s="1"/>
      <c r="E12" s="115"/>
      <c r="F12" s="115"/>
      <c r="G12" s="115"/>
      <c r="H12" s="1"/>
      <c r="I12" s="1"/>
      <c r="J12" s="1"/>
      <c r="K12" s="1"/>
      <c r="L12" s="1"/>
      <c r="M12" s="1"/>
      <c r="N12" s="1"/>
      <c r="O12" s="1"/>
      <c r="P12" s="1"/>
      <c r="Q12" s="3"/>
    </row>
    <row r="13" spans="2:21" ht="60.75" thickBot="1" x14ac:dyDescent="0.3">
      <c r="B13" s="4"/>
      <c r="C13" s="481" t="s">
        <v>309</v>
      </c>
      <c r="D13" s="482" t="s">
        <v>558</v>
      </c>
      <c r="E13" s="482" t="s">
        <v>633</v>
      </c>
      <c r="F13" s="482" t="s">
        <v>907</v>
      </c>
      <c r="G13" s="483" t="s">
        <v>501</v>
      </c>
      <c r="H13" s="482" t="s">
        <v>310</v>
      </c>
      <c r="I13" s="482" t="s">
        <v>681</v>
      </c>
      <c r="J13" s="482" t="s">
        <v>311</v>
      </c>
      <c r="K13" s="482" t="s">
        <v>312</v>
      </c>
      <c r="L13" s="482" t="s">
        <v>313</v>
      </c>
      <c r="M13" s="1593" t="s">
        <v>937</v>
      </c>
      <c r="N13" s="482" t="s">
        <v>314</v>
      </c>
      <c r="O13" s="482" t="s">
        <v>315</v>
      </c>
      <c r="P13" s="484" t="s">
        <v>316</v>
      </c>
      <c r="Q13" s="116"/>
      <c r="T13"/>
    </row>
    <row r="14" spans="2:21" x14ac:dyDescent="0.25">
      <c r="B14" s="4"/>
      <c r="C14" s="803" t="s">
        <v>505</v>
      </c>
      <c r="D14" s="1547"/>
      <c r="E14" s="1547" t="s">
        <v>505</v>
      </c>
      <c r="F14" s="804"/>
      <c r="G14" s="1547"/>
      <c r="H14" s="1294">
        <v>0</v>
      </c>
      <c r="I14" s="1294">
        <v>0</v>
      </c>
      <c r="J14" s="1523">
        <f>H14+I14</f>
        <v>0</v>
      </c>
      <c r="K14" s="1294">
        <v>0</v>
      </c>
      <c r="L14" s="1523">
        <f t="shared" ref="L14:L26" si="0">J14+K14</f>
        <v>0</v>
      </c>
      <c r="M14" s="1294">
        <v>0</v>
      </c>
      <c r="N14" s="1523">
        <f t="shared" ref="N14:N26" si="1">D14*H14*12</f>
        <v>0</v>
      </c>
      <c r="O14" s="1523">
        <f t="shared" ref="O14:O26" si="2">D14*K14*12</f>
        <v>0</v>
      </c>
      <c r="P14" s="1524">
        <f>N14+O14</f>
        <v>0</v>
      </c>
      <c r="Q14" s="116"/>
    </row>
    <row r="15" spans="2:21" x14ac:dyDescent="0.25">
      <c r="B15" s="4"/>
      <c r="C15" s="805"/>
      <c r="D15" s="806"/>
      <c r="E15" s="1168"/>
      <c r="F15" s="806"/>
      <c r="G15" s="1168"/>
      <c r="H15" s="807">
        <v>0</v>
      </c>
      <c r="I15" s="807">
        <v>0</v>
      </c>
      <c r="J15" s="1525">
        <f t="shared" ref="J15:J26" si="3">H15+I15</f>
        <v>0</v>
      </c>
      <c r="K15" s="807">
        <v>0</v>
      </c>
      <c r="L15" s="1525">
        <f t="shared" si="0"/>
        <v>0</v>
      </c>
      <c r="M15" s="807">
        <v>0</v>
      </c>
      <c r="N15" s="1525">
        <f t="shared" si="1"/>
        <v>0</v>
      </c>
      <c r="O15" s="1525">
        <f t="shared" si="2"/>
        <v>0</v>
      </c>
      <c r="P15" s="1526">
        <f t="shared" ref="P15:P26" si="4">N15+O15</f>
        <v>0</v>
      </c>
      <c r="Q15" s="116"/>
    </row>
    <row r="16" spans="2:21" ht="15" customHeight="1" x14ac:dyDescent="0.25">
      <c r="B16" s="4"/>
      <c r="C16" s="805"/>
      <c r="D16" s="806"/>
      <c r="E16" s="1168"/>
      <c r="F16" s="806"/>
      <c r="G16" s="1168"/>
      <c r="H16" s="807">
        <v>0</v>
      </c>
      <c r="I16" s="807">
        <v>0</v>
      </c>
      <c r="J16" s="1525">
        <f t="shared" si="3"/>
        <v>0</v>
      </c>
      <c r="K16" s="807">
        <v>0</v>
      </c>
      <c r="L16" s="1525">
        <f t="shared" si="0"/>
        <v>0</v>
      </c>
      <c r="M16" s="807">
        <v>0</v>
      </c>
      <c r="N16" s="1525">
        <f t="shared" si="1"/>
        <v>0</v>
      </c>
      <c r="O16" s="1525">
        <f t="shared" si="2"/>
        <v>0</v>
      </c>
      <c r="P16" s="1526">
        <f t="shared" si="4"/>
        <v>0</v>
      </c>
      <c r="Q16" s="3"/>
      <c r="S16" s="1988" t="str">
        <f>IF(L46&lt;&gt;'2A'!M39,Messages!B68,"")</f>
        <v/>
      </c>
      <c r="T16" s="1988"/>
      <c r="U16" s="1988"/>
    </row>
    <row r="17" spans="2:21" x14ac:dyDescent="0.25">
      <c r="B17" s="4"/>
      <c r="C17" s="805"/>
      <c r="D17" s="806"/>
      <c r="E17" s="1168"/>
      <c r="F17" s="806"/>
      <c r="G17" s="1168"/>
      <c r="H17" s="807">
        <v>0</v>
      </c>
      <c r="I17" s="807">
        <v>0</v>
      </c>
      <c r="J17" s="1525">
        <f>H17+I17</f>
        <v>0</v>
      </c>
      <c r="K17" s="807">
        <v>0</v>
      </c>
      <c r="L17" s="1525">
        <f t="shared" si="0"/>
        <v>0</v>
      </c>
      <c r="M17" s="807">
        <v>0</v>
      </c>
      <c r="N17" s="1525">
        <f t="shared" si="1"/>
        <v>0</v>
      </c>
      <c r="O17" s="1525">
        <f t="shared" si="2"/>
        <v>0</v>
      </c>
      <c r="P17" s="1526">
        <f t="shared" si="4"/>
        <v>0</v>
      </c>
      <c r="Q17" s="3"/>
      <c r="S17" s="1988"/>
      <c r="T17" s="1988"/>
      <c r="U17" s="1988"/>
    </row>
    <row r="18" spans="2:21" x14ac:dyDescent="0.25">
      <c r="B18" s="4"/>
      <c r="C18" s="805"/>
      <c r="D18" s="806"/>
      <c r="E18" s="1168"/>
      <c r="F18" s="806"/>
      <c r="G18" s="1168"/>
      <c r="H18" s="807">
        <v>0</v>
      </c>
      <c r="I18" s="807">
        <v>0</v>
      </c>
      <c r="J18" s="1525">
        <f t="shared" si="3"/>
        <v>0</v>
      </c>
      <c r="K18" s="807">
        <v>0</v>
      </c>
      <c r="L18" s="1525">
        <f t="shared" si="0"/>
        <v>0</v>
      </c>
      <c r="M18" s="807">
        <v>0</v>
      </c>
      <c r="N18" s="1525">
        <f t="shared" si="1"/>
        <v>0</v>
      </c>
      <c r="O18" s="1525">
        <f t="shared" si="2"/>
        <v>0</v>
      </c>
      <c r="P18" s="1526">
        <f t="shared" si="4"/>
        <v>0</v>
      </c>
      <c r="Q18" s="3"/>
      <c r="S18" s="1988"/>
      <c r="T18" s="1988"/>
      <c r="U18" s="1988"/>
    </row>
    <row r="19" spans="2:21" x14ac:dyDescent="0.25">
      <c r="B19" s="4"/>
      <c r="C19" s="805"/>
      <c r="D19" s="806"/>
      <c r="E19" s="1168"/>
      <c r="F19" s="806"/>
      <c r="G19" s="1168"/>
      <c r="H19" s="807">
        <v>0</v>
      </c>
      <c r="I19" s="807">
        <v>0</v>
      </c>
      <c r="J19" s="1525">
        <f>H19+I19</f>
        <v>0</v>
      </c>
      <c r="K19" s="807">
        <v>0</v>
      </c>
      <c r="L19" s="1525">
        <f t="shared" si="0"/>
        <v>0</v>
      </c>
      <c r="M19" s="807">
        <v>0</v>
      </c>
      <c r="N19" s="1525">
        <f t="shared" si="1"/>
        <v>0</v>
      </c>
      <c r="O19" s="1525">
        <f t="shared" si="2"/>
        <v>0</v>
      </c>
      <c r="P19" s="1526">
        <f t="shared" si="4"/>
        <v>0</v>
      </c>
      <c r="Q19" s="3"/>
      <c r="S19" s="1988"/>
      <c r="T19" s="1988"/>
      <c r="U19" s="1988"/>
    </row>
    <row r="20" spans="2:21" x14ac:dyDescent="0.25">
      <c r="B20" s="4"/>
      <c r="C20" s="805"/>
      <c r="D20" s="806"/>
      <c r="E20" s="1168"/>
      <c r="F20" s="806"/>
      <c r="G20" s="1168"/>
      <c r="H20" s="807">
        <v>0</v>
      </c>
      <c r="I20" s="807">
        <v>0</v>
      </c>
      <c r="J20" s="1525">
        <f t="shared" si="3"/>
        <v>0</v>
      </c>
      <c r="K20" s="807">
        <v>0</v>
      </c>
      <c r="L20" s="1525">
        <f t="shared" si="0"/>
        <v>0</v>
      </c>
      <c r="M20" s="807">
        <v>0</v>
      </c>
      <c r="N20" s="1525">
        <f t="shared" si="1"/>
        <v>0</v>
      </c>
      <c r="O20" s="1525">
        <f t="shared" si="2"/>
        <v>0</v>
      </c>
      <c r="P20" s="1526">
        <f t="shared" si="4"/>
        <v>0</v>
      </c>
      <c r="Q20" s="3"/>
    </row>
    <row r="21" spans="2:21" x14ac:dyDescent="0.25">
      <c r="B21" s="4"/>
      <c r="C21" s="805"/>
      <c r="D21" s="806"/>
      <c r="E21" s="1168"/>
      <c r="F21" s="806"/>
      <c r="G21" s="1168"/>
      <c r="H21" s="807">
        <v>0</v>
      </c>
      <c r="I21" s="807">
        <v>0</v>
      </c>
      <c r="J21" s="1525">
        <f t="shared" si="3"/>
        <v>0</v>
      </c>
      <c r="K21" s="807">
        <v>0</v>
      </c>
      <c r="L21" s="1525">
        <f t="shared" si="0"/>
        <v>0</v>
      </c>
      <c r="M21" s="807">
        <v>0</v>
      </c>
      <c r="N21" s="1525">
        <f t="shared" si="1"/>
        <v>0</v>
      </c>
      <c r="O21" s="1525">
        <f t="shared" si="2"/>
        <v>0</v>
      </c>
      <c r="P21" s="1526">
        <f t="shared" si="4"/>
        <v>0</v>
      </c>
      <c r="Q21" s="3"/>
    </row>
    <row r="22" spans="2:21" x14ac:dyDescent="0.25">
      <c r="B22" s="4"/>
      <c r="C22" s="805"/>
      <c r="D22" s="806"/>
      <c r="E22" s="1168"/>
      <c r="F22" s="806"/>
      <c r="G22" s="1168"/>
      <c r="H22" s="807">
        <v>0</v>
      </c>
      <c r="I22" s="807">
        <v>0</v>
      </c>
      <c r="J22" s="1525">
        <f t="shared" si="3"/>
        <v>0</v>
      </c>
      <c r="K22" s="807">
        <v>0</v>
      </c>
      <c r="L22" s="1525">
        <f t="shared" si="0"/>
        <v>0</v>
      </c>
      <c r="M22" s="807">
        <v>0</v>
      </c>
      <c r="N22" s="1525">
        <f t="shared" si="1"/>
        <v>0</v>
      </c>
      <c r="O22" s="1525">
        <f t="shared" si="2"/>
        <v>0</v>
      </c>
      <c r="P22" s="1526">
        <f t="shared" si="4"/>
        <v>0</v>
      </c>
      <c r="Q22" s="116"/>
    </row>
    <row r="23" spans="2:21" x14ac:dyDescent="0.25">
      <c r="B23" s="4"/>
      <c r="C23" s="805"/>
      <c r="D23" s="806"/>
      <c r="E23" s="1168"/>
      <c r="F23" s="806"/>
      <c r="G23" s="1168"/>
      <c r="H23" s="807">
        <v>0</v>
      </c>
      <c r="I23" s="807">
        <v>0</v>
      </c>
      <c r="J23" s="1525">
        <f t="shared" si="3"/>
        <v>0</v>
      </c>
      <c r="K23" s="807">
        <v>0</v>
      </c>
      <c r="L23" s="1525">
        <f t="shared" si="0"/>
        <v>0</v>
      </c>
      <c r="M23" s="807">
        <v>0</v>
      </c>
      <c r="N23" s="1525">
        <f t="shared" si="1"/>
        <v>0</v>
      </c>
      <c r="O23" s="1525">
        <f t="shared" si="2"/>
        <v>0</v>
      </c>
      <c r="P23" s="1526">
        <f t="shared" si="4"/>
        <v>0</v>
      </c>
      <c r="Q23" s="116"/>
    </row>
    <row r="24" spans="2:21" x14ac:dyDescent="0.25">
      <c r="B24" s="4"/>
      <c r="C24" s="805"/>
      <c r="D24" s="806"/>
      <c r="E24" s="1168"/>
      <c r="F24" s="806"/>
      <c r="G24" s="1168"/>
      <c r="H24" s="807">
        <v>0</v>
      </c>
      <c r="I24" s="807">
        <v>0</v>
      </c>
      <c r="J24" s="1525">
        <f t="shared" si="3"/>
        <v>0</v>
      </c>
      <c r="K24" s="807">
        <v>0</v>
      </c>
      <c r="L24" s="1525">
        <f t="shared" si="0"/>
        <v>0</v>
      </c>
      <c r="M24" s="807">
        <v>0</v>
      </c>
      <c r="N24" s="1525">
        <f t="shared" si="1"/>
        <v>0</v>
      </c>
      <c r="O24" s="1525">
        <f t="shared" si="2"/>
        <v>0</v>
      </c>
      <c r="P24" s="1526">
        <f t="shared" si="4"/>
        <v>0</v>
      </c>
      <c r="Q24" s="116"/>
    </row>
    <row r="25" spans="2:21" x14ac:dyDescent="0.25">
      <c r="B25" s="4"/>
      <c r="C25" s="805"/>
      <c r="D25" s="806"/>
      <c r="E25" s="1168"/>
      <c r="F25" s="806"/>
      <c r="G25" s="1168"/>
      <c r="H25" s="807">
        <v>0</v>
      </c>
      <c r="I25" s="807">
        <v>0</v>
      </c>
      <c r="J25" s="1525">
        <f t="shared" si="3"/>
        <v>0</v>
      </c>
      <c r="K25" s="807">
        <v>0</v>
      </c>
      <c r="L25" s="1525">
        <f t="shared" si="0"/>
        <v>0</v>
      </c>
      <c r="M25" s="807">
        <v>0</v>
      </c>
      <c r="N25" s="1525">
        <f t="shared" si="1"/>
        <v>0</v>
      </c>
      <c r="O25" s="1525">
        <f t="shared" si="2"/>
        <v>0</v>
      </c>
      <c r="P25" s="1526">
        <f t="shared" si="4"/>
        <v>0</v>
      </c>
      <c r="Q25" s="116"/>
    </row>
    <row r="26" spans="2:21" x14ac:dyDescent="0.25">
      <c r="B26" s="4"/>
      <c r="C26" s="808"/>
      <c r="D26" s="573"/>
      <c r="E26" s="1168"/>
      <c r="F26" s="573"/>
      <c r="G26" s="1168"/>
      <c r="H26" s="574">
        <v>0</v>
      </c>
      <c r="I26" s="574">
        <v>0</v>
      </c>
      <c r="J26" s="1527">
        <f t="shared" si="3"/>
        <v>0</v>
      </c>
      <c r="K26" s="574">
        <v>0</v>
      </c>
      <c r="L26" s="1527">
        <f t="shared" si="0"/>
        <v>0</v>
      </c>
      <c r="M26" s="574">
        <v>0</v>
      </c>
      <c r="N26" s="1527">
        <f t="shared" si="1"/>
        <v>0</v>
      </c>
      <c r="O26" s="1527">
        <f t="shared" si="2"/>
        <v>0</v>
      </c>
      <c r="P26" s="1528">
        <f t="shared" si="4"/>
        <v>0</v>
      </c>
      <c r="Q26" s="116"/>
    </row>
    <row r="27" spans="2:21" ht="3.75" customHeight="1" x14ac:dyDescent="0.25">
      <c r="B27" s="4"/>
      <c r="C27" s="1169"/>
      <c r="D27" s="1170">
        <f>SUM(D14:D26)</f>
        <v>0</v>
      </c>
      <c r="E27" s="1170"/>
      <c r="F27" s="1170"/>
      <c r="G27" s="1170"/>
      <c r="H27" s="936"/>
      <c r="I27" s="936"/>
      <c r="J27" s="937"/>
      <c r="K27" s="936"/>
      <c r="L27" s="937"/>
      <c r="M27" s="936"/>
      <c r="N27" s="937"/>
      <c r="O27" s="937"/>
      <c r="P27" s="938"/>
      <c r="Q27" s="116"/>
    </row>
    <row r="28" spans="2:21" x14ac:dyDescent="0.25">
      <c r="B28" s="4"/>
      <c r="C28" s="1989" t="s">
        <v>902</v>
      </c>
      <c r="D28" s="1990"/>
      <c r="E28" s="1990"/>
      <c r="F28" s="1990"/>
      <c r="G28" s="1990"/>
      <c r="H28" s="1990"/>
      <c r="I28" s="1990"/>
      <c r="J28" s="1990"/>
      <c r="K28" s="1990"/>
      <c r="L28" s="1990"/>
      <c r="M28" s="1990"/>
      <c r="N28" s="1990"/>
      <c r="O28" s="1990"/>
      <c r="P28" s="1991"/>
      <c r="Q28" s="116"/>
    </row>
    <row r="29" spans="2:21" ht="24" customHeight="1" x14ac:dyDescent="0.25">
      <c r="B29" s="4"/>
      <c r="C29" s="1529" t="s">
        <v>317</v>
      </c>
      <c r="D29" s="575"/>
      <c r="E29" s="1171" t="s">
        <v>505</v>
      </c>
      <c r="F29" s="575"/>
      <c r="G29" s="1171"/>
      <c r="H29" s="1530">
        <v>0</v>
      </c>
      <c r="I29" s="1531"/>
      <c r="J29" s="1532"/>
      <c r="K29" s="1531"/>
      <c r="L29" s="1533">
        <f>H29</f>
        <v>0</v>
      </c>
      <c r="M29" s="1531"/>
      <c r="N29" s="1527">
        <f>D29*H29*12</f>
        <v>0</v>
      </c>
      <c r="O29" s="1534"/>
      <c r="P29" s="1535">
        <f>N29</f>
        <v>0</v>
      </c>
      <c r="Q29" s="116"/>
      <c r="S29" s="1988" t="str">
        <f>IF(D29&lt;&gt;'2A'!O39,Messages!B69,"")</f>
        <v/>
      </c>
      <c r="T29" s="1988"/>
      <c r="U29" s="1988"/>
    </row>
    <row r="30" spans="2:21" ht="15.75" customHeight="1" thickBot="1" x14ac:dyDescent="0.3">
      <c r="B30" s="4"/>
      <c r="C30" s="1536" t="s">
        <v>562</v>
      </c>
      <c r="D30" s="573"/>
      <c r="E30" s="1168" t="s">
        <v>505</v>
      </c>
      <c r="F30" s="573"/>
      <c r="G30" s="1168"/>
      <c r="H30" s="574">
        <v>0</v>
      </c>
      <c r="I30" s="1296"/>
      <c r="J30" s="1532"/>
      <c r="K30" s="1531"/>
      <c r="L30" s="1527">
        <f>J30+K30</f>
        <v>0</v>
      </c>
      <c r="M30" s="1297"/>
      <c r="N30" s="1527">
        <f>D30*H30*12</f>
        <v>0</v>
      </c>
      <c r="O30" s="1532"/>
      <c r="P30" s="1528">
        <f>N30</f>
        <v>0</v>
      </c>
      <c r="Q30" s="116"/>
      <c r="S30" s="1988"/>
      <c r="T30" s="1988"/>
      <c r="U30" s="1988"/>
    </row>
    <row r="31" spans="2:21" ht="16.5" thickTop="1" thickBot="1" x14ac:dyDescent="0.3">
      <c r="B31" s="902"/>
      <c r="C31" s="485" t="s">
        <v>83</v>
      </c>
      <c r="D31" s="486">
        <f>D27+SUM(D29:D30)</f>
        <v>0</v>
      </c>
      <c r="E31" s="487"/>
      <c r="F31" s="488"/>
      <c r="G31" s="488"/>
      <c r="H31" s="901"/>
      <c r="I31" s="901"/>
      <c r="J31" s="489"/>
      <c r="K31" s="489"/>
      <c r="L31" s="489"/>
      <c r="M31" s="1295"/>
      <c r="N31" s="490">
        <f>SUM(N14:N30)</f>
        <v>0</v>
      </c>
      <c r="O31" s="791">
        <f>ROUND((SUM(O14:O26)),0)</f>
        <v>0</v>
      </c>
      <c r="P31" s="491">
        <f>SUM(P14:P30)</f>
        <v>0</v>
      </c>
      <c r="Q31" s="932"/>
      <c r="S31" s="1988"/>
      <c r="T31" s="1988"/>
      <c r="U31" s="1988"/>
    </row>
    <row r="32" spans="2:21" x14ac:dyDescent="0.25">
      <c r="B32" s="4"/>
      <c r="C32" s="492"/>
      <c r="D32" s="493"/>
      <c r="E32" s="494"/>
      <c r="F32" s="494"/>
      <c r="G32" s="494"/>
      <c r="H32" s="1147"/>
      <c r="I32" s="494"/>
      <c r="J32" s="494"/>
      <c r="K32" s="494"/>
      <c r="L32" s="494"/>
      <c r="M32"/>
      <c r="N32" s="495"/>
      <c r="O32" s="496"/>
      <c r="P32" s="495"/>
      <c r="Q32" s="116"/>
    </row>
    <row r="33" spans="2:21" x14ac:dyDescent="0.25">
      <c r="B33" s="4"/>
      <c r="C33" s="325" t="s">
        <v>559</v>
      </c>
      <c r="D33"/>
      <c r="E33"/>
      <c r="F33"/>
      <c r="G33"/>
      <c r="H33"/>
      <c r="I33"/>
      <c r="J33"/>
      <c r="K33"/>
      <c r="L33"/>
      <c r="M33"/>
      <c r="N33" s="1988" t="str">
        <f>IF(AND('8B'!F20&lt;&gt;0,(ABS(O31-'8B'!F20)&gt;=10)),Messages!B76,"")</f>
        <v/>
      </c>
      <c r="O33" s="1988"/>
      <c r="P33" s="1988"/>
      <c r="Q33" s="932"/>
    </row>
    <row r="34" spans="2:21" ht="7.5" customHeight="1" thickBot="1" x14ac:dyDescent="0.3">
      <c r="B34" s="4"/>
      <c r="C34" s="279"/>
      <c r="D34" s="113"/>
      <c r="E34" s="112"/>
      <c r="F34" s="112"/>
      <c r="G34" s="112"/>
      <c r="H34" s="112"/>
      <c r="I34" s="112"/>
      <c r="J34" s="112"/>
      <c r="K34" s="112"/>
      <c r="L34" s="112"/>
      <c r="M34" s="112"/>
      <c r="N34" s="1988"/>
      <c r="O34" s="1988"/>
      <c r="P34" s="1988"/>
      <c r="Q34" s="152"/>
    </row>
    <row r="35" spans="2:21" ht="30.75" thickBot="1" x14ac:dyDescent="0.3">
      <c r="B35" s="4"/>
      <c r="C35" s="1077" t="s">
        <v>36</v>
      </c>
      <c r="D35" s="1078" t="s">
        <v>37</v>
      </c>
      <c r="E35" s="1079" t="s">
        <v>38</v>
      </c>
      <c r="F35" s="1079" t="s">
        <v>39</v>
      </c>
      <c r="G35" s="1079" t="s">
        <v>535</v>
      </c>
      <c r="H35" s="1079" t="s">
        <v>536</v>
      </c>
      <c r="I35" s="1080" t="s">
        <v>537</v>
      </c>
      <c r="J35" s="1080" t="s">
        <v>538</v>
      </c>
      <c r="K35" s="1081" t="s">
        <v>539</v>
      </c>
      <c r="L35" s="1560" t="s">
        <v>563</v>
      </c>
      <c r="M35"/>
      <c r="N35" s="1988"/>
      <c r="O35" s="1988"/>
      <c r="P35" s="1988"/>
      <c r="Q35" s="1082"/>
    </row>
    <row r="36" spans="2:21" x14ac:dyDescent="0.25">
      <c r="B36" s="4"/>
      <c r="C36" s="1083">
        <v>0.25</v>
      </c>
      <c r="D36" s="1084">
        <f t="shared" ref="D36:K45" si="5">SUMIFS($D$13:$D$31,$C$13:$C$31,$C36,$E$13:$E$31,D$35)</f>
        <v>0</v>
      </c>
      <c r="E36" s="1085">
        <f t="shared" si="5"/>
        <v>0</v>
      </c>
      <c r="F36" s="1085">
        <f t="shared" si="5"/>
        <v>0</v>
      </c>
      <c r="G36" s="1085">
        <f t="shared" si="5"/>
        <v>0</v>
      </c>
      <c r="H36" s="1085">
        <f t="shared" si="5"/>
        <v>0</v>
      </c>
      <c r="I36" s="1085">
        <f t="shared" si="5"/>
        <v>0</v>
      </c>
      <c r="J36" s="1085">
        <f t="shared" si="5"/>
        <v>0</v>
      </c>
      <c r="K36" s="1086">
        <f t="shared" si="5"/>
        <v>0</v>
      </c>
      <c r="L36" s="1177">
        <f t="shared" ref="L36:L45" si="6">SUM(D36:K36)</f>
        <v>0</v>
      </c>
      <c r="M36"/>
      <c r="N36" s="1988"/>
      <c r="O36" s="1988"/>
      <c r="P36" s="1988"/>
      <c r="Q36" s="1082"/>
    </row>
    <row r="37" spans="2:21" x14ac:dyDescent="0.25">
      <c r="B37" s="4"/>
      <c r="C37" s="1087">
        <v>0.3</v>
      </c>
      <c r="D37" s="1088">
        <f t="shared" si="5"/>
        <v>0</v>
      </c>
      <c r="E37" s="1089">
        <f t="shared" si="5"/>
        <v>0</v>
      </c>
      <c r="F37" s="1089">
        <f t="shared" si="5"/>
        <v>0</v>
      </c>
      <c r="G37" s="1089">
        <f t="shared" si="5"/>
        <v>0</v>
      </c>
      <c r="H37" s="1089">
        <f t="shared" si="5"/>
        <v>0</v>
      </c>
      <c r="I37" s="1089">
        <f t="shared" si="5"/>
        <v>0</v>
      </c>
      <c r="J37" s="1089">
        <f t="shared" si="5"/>
        <v>0</v>
      </c>
      <c r="K37" s="1090">
        <f t="shared" si="5"/>
        <v>0</v>
      </c>
      <c r="L37" s="1091">
        <f t="shared" si="6"/>
        <v>0</v>
      </c>
      <c r="M37"/>
      <c r="N37"/>
      <c r="O37"/>
      <c r="P37"/>
      <c r="Q37" s="1082"/>
      <c r="S37" s="1828" t="str">
        <f>IF(D30&lt;&gt;'2A'!N39,Messages!B70,"")</f>
        <v/>
      </c>
      <c r="T37" s="1828"/>
      <c r="U37" s="1828"/>
    </row>
    <row r="38" spans="2:21" x14ac:dyDescent="0.25">
      <c r="B38" s="4"/>
      <c r="C38" s="1087">
        <v>0.35</v>
      </c>
      <c r="D38" s="1088">
        <f t="shared" si="5"/>
        <v>0</v>
      </c>
      <c r="E38" s="1089">
        <f t="shared" si="5"/>
        <v>0</v>
      </c>
      <c r="F38" s="1089">
        <f t="shared" si="5"/>
        <v>0</v>
      </c>
      <c r="G38" s="1089">
        <f t="shared" si="5"/>
        <v>0</v>
      </c>
      <c r="H38" s="1089">
        <f t="shared" si="5"/>
        <v>0</v>
      </c>
      <c r="I38" s="1089">
        <f t="shared" si="5"/>
        <v>0</v>
      </c>
      <c r="J38" s="1089">
        <f t="shared" si="5"/>
        <v>0</v>
      </c>
      <c r="K38" s="1090">
        <f t="shared" si="5"/>
        <v>0</v>
      </c>
      <c r="L38" s="1091">
        <f t="shared" si="6"/>
        <v>0</v>
      </c>
      <c r="M38"/>
      <c r="N38"/>
      <c r="O38"/>
      <c r="P38"/>
      <c r="Q38" s="1082"/>
      <c r="S38" s="1828"/>
      <c r="T38" s="1828"/>
      <c r="U38" s="1828"/>
    </row>
    <row r="39" spans="2:21" x14ac:dyDescent="0.25">
      <c r="B39" s="4"/>
      <c r="C39" s="1087">
        <v>0.4</v>
      </c>
      <c r="D39" s="1088">
        <f t="shared" si="5"/>
        <v>0</v>
      </c>
      <c r="E39" s="1089">
        <f t="shared" si="5"/>
        <v>0</v>
      </c>
      <c r="F39" s="1089">
        <f t="shared" si="5"/>
        <v>0</v>
      </c>
      <c r="G39" s="1089">
        <f t="shared" si="5"/>
        <v>0</v>
      </c>
      <c r="H39" s="1089">
        <f t="shared" si="5"/>
        <v>0</v>
      </c>
      <c r="I39" s="1089">
        <f t="shared" si="5"/>
        <v>0</v>
      </c>
      <c r="J39" s="1089">
        <f t="shared" si="5"/>
        <v>0</v>
      </c>
      <c r="K39" s="1090">
        <f t="shared" si="5"/>
        <v>0</v>
      </c>
      <c r="L39" s="1091">
        <f t="shared" si="6"/>
        <v>0</v>
      </c>
      <c r="M39"/>
      <c r="N39"/>
      <c r="O39"/>
      <c r="P39"/>
      <c r="Q39" s="1082"/>
      <c r="S39" s="1828"/>
      <c r="T39" s="1828"/>
      <c r="U39" s="1828"/>
    </row>
    <row r="40" spans="2:21" x14ac:dyDescent="0.25">
      <c r="B40" s="4"/>
      <c r="C40" s="1087">
        <v>0.45</v>
      </c>
      <c r="D40" s="1088">
        <f t="shared" si="5"/>
        <v>0</v>
      </c>
      <c r="E40" s="1089">
        <f t="shared" si="5"/>
        <v>0</v>
      </c>
      <c r="F40" s="1089">
        <f t="shared" si="5"/>
        <v>0</v>
      </c>
      <c r="G40" s="1089">
        <f t="shared" si="5"/>
        <v>0</v>
      </c>
      <c r="H40" s="1089">
        <f t="shared" si="5"/>
        <v>0</v>
      </c>
      <c r="I40" s="1089">
        <f t="shared" si="5"/>
        <v>0</v>
      </c>
      <c r="J40" s="1089">
        <f t="shared" si="5"/>
        <v>0</v>
      </c>
      <c r="K40" s="1090">
        <f t="shared" si="5"/>
        <v>0</v>
      </c>
      <c r="L40" s="1091">
        <f t="shared" si="6"/>
        <v>0</v>
      </c>
      <c r="M40"/>
      <c r="N40"/>
      <c r="O40"/>
      <c r="P40"/>
      <c r="Q40" s="1082"/>
    </row>
    <row r="41" spans="2:21" x14ac:dyDescent="0.25">
      <c r="B41" s="4"/>
      <c r="C41" s="1087">
        <v>0.5</v>
      </c>
      <c r="D41" s="1088">
        <f t="shared" si="5"/>
        <v>0</v>
      </c>
      <c r="E41" s="1089">
        <f t="shared" si="5"/>
        <v>0</v>
      </c>
      <c r="F41" s="1089">
        <f t="shared" si="5"/>
        <v>0</v>
      </c>
      <c r="G41" s="1089">
        <f t="shared" si="5"/>
        <v>0</v>
      </c>
      <c r="H41" s="1089">
        <f t="shared" si="5"/>
        <v>0</v>
      </c>
      <c r="I41" s="1089">
        <f t="shared" si="5"/>
        <v>0</v>
      </c>
      <c r="J41" s="1089">
        <f t="shared" si="5"/>
        <v>0</v>
      </c>
      <c r="K41" s="1090">
        <f t="shared" si="5"/>
        <v>0</v>
      </c>
      <c r="L41" s="1091">
        <f t="shared" si="6"/>
        <v>0</v>
      </c>
      <c r="M41"/>
      <c r="N41"/>
      <c r="O41"/>
      <c r="P41"/>
      <c r="Q41" s="1082"/>
    </row>
    <row r="42" spans="2:21" x14ac:dyDescent="0.25">
      <c r="B42" s="4"/>
      <c r="C42" s="1087">
        <v>0.55000000000000004</v>
      </c>
      <c r="D42" s="1088">
        <f t="shared" si="5"/>
        <v>0</v>
      </c>
      <c r="E42" s="1089">
        <f t="shared" si="5"/>
        <v>0</v>
      </c>
      <c r="F42" s="1089">
        <f t="shared" si="5"/>
        <v>0</v>
      </c>
      <c r="G42" s="1089">
        <f t="shared" si="5"/>
        <v>0</v>
      </c>
      <c r="H42" s="1089">
        <f t="shared" si="5"/>
        <v>0</v>
      </c>
      <c r="I42" s="1089">
        <f t="shared" si="5"/>
        <v>0</v>
      </c>
      <c r="J42" s="1089">
        <f t="shared" si="5"/>
        <v>0</v>
      </c>
      <c r="K42" s="1090">
        <f t="shared" si="5"/>
        <v>0</v>
      </c>
      <c r="L42" s="1091">
        <f t="shared" si="6"/>
        <v>0</v>
      </c>
      <c r="M42"/>
      <c r="N42"/>
      <c r="O42"/>
      <c r="P42"/>
      <c r="Q42" s="1082"/>
    </row>
    <row r="43" spans="2:21" x14ac:dyDescent="0.25">
      <c r="B43" s="4"/>
      <c r="C43" s="1087">
        <v>0.6</v>
      </c>
      <c r="D43" s="1088">
        <f t="shared" si="5"/>
        <v>0</v>
      </c>
      <c r="E43" s="1089">
        <f t="shared" si="5"/>
        <v>0</v>
      </c>
      <c r="F43" s="1089">
        <f t="shared" si="5"/>
        <v>0</v>
      </c>
      <c r="G43" s="1089">
        <f t="shared" si="5"/>
        <v>0</v>
      </c>
      <c r="H43" s="1089">
        <f t="shared" si="5"/>
        <v>0</v>
      </c>
      <c r="I43" s="1089">
        <f t="shared" si="5"/>
        <v>0</v>
      </c>
      <c r="J43" s="1089">
        <f t="shared" si="5"/>
        <v>0</v>
      </c>
      <c r="K43" s="1090">
        <f t="shared" si="5"/>
        <v>0</v>
      </c>
      <c r="L43" s="1091">
        <f t="shared" si="6"/>
        <v>0</v>
      </c>
      <c r="M43"/>
      <c r="N43"/>
      <c r="O43"/>
      <c r="P43"/>
      <c r="Q43" s="1082"/>
    </row>
    <row r="44" spans="2:21" x14ac:dyDescent="0.25">
      <c r="B44" s="4"/>
      <c r="C44" s="1087">
        <v>0.65</v>
      </c>
      <c r="D44" s="1088">
        <f t="shared" si="5"/>
        <v>0</v>
      </c>
      <c r="E44" s="1089">
        <f t="shared" si="5"/>
        <v>0</v>
      </c>
      <c r="F44" s="1089">
        <f t="shared" si="5"/>
        <v>0</v>
      </c>
      <c r="G44" s="1089">
        <f t="shared" si="5"/>
        <v>0</v>
      </c>
      <c r="H44" s="1089">
        <f t="shared" si="5"/>
        <v>0</v>
      </c>
      <c r="I44" s="1089">
        <f t="shared" si="5"/>
        <v>0</v>
      </c>
      <c r="J44" s="1089">
        <f t="shared" si="5"/>
        <v>0</v>
      </c>
      <c r="K44" s="1090">
        <f t="shared" si="5"/>
        <v>0</v>
      </c>
      <c r="L44" s="1091">
        <f t="shared" si="6"/>
        <v>0</v>
      </c>
      <c r="M44"/>
      <c r="N44"/>
      <c r="O44"/>
      <c r="P44"/>
      <c r="Q44" s="1082"/>
    </row>
    <row r="45" spans="2:21" x14ac:dyDescent="0.25">
      <c r="B45" s="4"/>
      <c r="C45" s="1092">
        <v>0.8</v>
      </c>
      <c r="D45" s="1093">
        <f t="shared" si="5"/>
        <v>0</v>
      </c>
      <c r="E45" s="1094">
        <f t="shared" si="5"/>
        <v>0</v>
      </c>
      <c r="F45" s="1094">
        <f t="shared" si="5"/>
        <v>0</v>
      </c>
      <c r="G45" s="1094">
        <f t="shared" si="5"/>
        <v>0</v>
      </c>
      <c r="H45" s="1094">
        <f t="shared" si="5"/>
        <v>0</v>
      </c>
      <c r="I45" s="1094">
        <f t="shared" si="5"/>
        <v>0</v>
      </c>
      <c r="J45" s="1094">
        <f t="shared" si="5"/>
        <v>0</v>
      </c>
      <c r="K45" s="1095">
        <f t="shared" si="5"/>
        <v>0</v>
      </c>
      <c r="L45" s="1096">
        <f t="shared" si="6"/>
        <v>0</v>
      </c>
      <c r="M45"/>
      <c r="N45"/>
      <c r="O45"/>
      <c r="P45"/>
      <c r="Q45" s="1082"/>
    </row>
    <row r="46" spans="2:21" ht="25.5" x14ac:dyDescent="0.25">
      <c r="B46" s="4"/>
      <c r="C46" s="1097" t="s">
        <v>41</v>
      </c>
      <c r="D46" s="1098">
        <f>SUM(D36:D45)</f>
        <v>0</v>
      </c>
      <c r="E46" s="1098">
        <f>SUM(E36:E45)</f>
        <v>0</v>
      </c>
      <c r="F46" s="1098">
        <f t="shared" ref="F46:K46" si="7">SUM(F36:F45)</f>
        <v>0</v>
      </c>
      <c r="G46" s="1098">
        <f t="shared" si="7"/>
        <v>0</v>
      </c>
      <c r="H46" s="1098">
        <f t="shared" si="7"/>
        <v>0</v>
      </c>
      <c r="I46" s="1098">
        <f t="shared" si="7"/>
        <v>0</v>
      </c>
      <c r="J46" s="1099">
        <f t="shared" si="7"/>
        <v>0</v>
      </c>
      <c r="K46" s="1099">
        <f t="shared" si="7"/>
        <v>0</v>
      </c>
      <c r="L46" s="1100">
        <f>SUM(L36:L45)</f>
        <v>0</v>
      </c>
      <c r="M46"/>
      <c r="N46"/>
      <c r="O46"/>
      <c r="P46"/>
      <c r="Q46" s="1082"/>
    </row>
    <row r="47" spans="2:21" x14ac:dyDescent="0.25">
      <c r="B47" s="4"/>
      <c r="C47" s="1101" t="s">
        <v>562</v>
      </c>
      <c r="D47" s="1102">
        <f t="shared" ref="D47:K48" si="8">SUMIFS($D$13:$D$31,$C$13:$C$31,$C47,$E$13:$E$31,D$35)</f>
        <v>0</v>
      </c>
      <c r="E47" s="1103">
        <f t="shared" si="8"/>
        <v>0</v>
      </c>
      <c r="F47" s="1103">
        <f t="shared" si="8"/>
        <v>0</v>
      </c>
      <c r="G47" s="1103">
        <f t="shared" si="8"/>
        <v>0</v>
      </c>
      <c r="H47" s="1103">
        <f t="shared" si="8"/>
        <v>0</v>
      </c>
      <c r="I47" s="1103">
        <f t="shared" si="8"/>
        <v>0</v>
      </c>
      <c r="J47" s="1103">
        <f t="shared" si="8"/>
        <v>0</v>
      </c>
      <c r="K47" s="1104">
        <f t="shared" si="8"/>
        <v>0</v>
      </c>
      <c r="L47" s="1105">
        <f>SUM(D47:K47)</f>
        <v>0</v>
      </c>
      <c r="M47"/>
      <c r="N47"/>
      <c r="O47"/>
      <c r="P47"/>
      <c r="Q47" s="1082"/>
    </row>
    <row r="48" spans="2:21" ht="24.75" thickBot="1" x14ac:dyDescent="0.3">
      <c r="B48" s="4"/>
      <c r="C48" s="1106" t="s">
        <v>317</v>
      </c>
      <c r="D48" s="1107">
        <f t="shared" si="8"/>
        <v>0</v>
      </c>
      <c r="E48" s="1108">
        <f t="shared" si="8"/>
        <v>0</v>
      </c>
      <c r="F48" s="1108">
        <f t="shared" si="8"/>
        <v>0</v>
      </c>
      <c r="G48" s="1108">
        <f t="shared" si="8"/>
        <v>0</v>
      </c>
      <c r="H48" s="1108">
        <f t="shared" si="8"/>
        <v>0</v>
      </c>
      <c r="I48" s="1108">
        <f t="shared" si="8"/>
        <v>0</v>
      </c>
      <c r="J48" s="1108">
        <f t="shared" si="8"/>
        <v>0</v>
      </c>
      <c r="K48" s="1109">
        <f t="shared" si="8"/>
        <v>0</v>
      </c>
      <c r="L48" s="1110">
        <f>SUM(D48:K48)</f>
        <v>0</v>
      </c>
      <c r="M48"/>
      <c r="N48"/>
      <c r="O48"/>
      <c r="P48"/>
      <c r="Q48" s="1082"/>
    </row>
    <row r="49" spans="2:17" ht="16.5" customHeight="1" thickTop="1" thickBot="1" x14ac:dyDescent="0.3">
      <c r="B49" s="4"/>
      <c r="C49" s="1111" t="s">
        <v>42</v>
      </c>
      <c r="D49" s="1112">
        <f t="shared" ref="D49:K49" si="9">D46+D47+D48</f>
        <v>0</v>
      </c>
      <c r="E49" s="1113">
        <f t="shared" si="9"/>
        <v>0</v>
      </c>
      <c r="F49" s="1114">
        <f t="shared" si="9"/>
        <v>0</v>
      </c>
      <c r="G49" s="1114">
        <f t="shared" si="9"/>
        <v>0</v>
      </c>
      <c r="H49" s="1114">
        <f t="shared" si="9"/>
        <v>0</v>
      </c>
      <c r="I49" s="1114">
        <f t="shared" si="9"/>
        <v>0</v>
      </c>
      <c r="J49" s="1115">
        <f t="shared" si="9"/>
        <v>0</v>
      </c>
      <c r="K49" s="1115">
        <f t="shared" si="9"/>
        <v>0</v>
      </c>
      <c r="L49" s="1116">
        <f>SUM(L46:L48)</f>
        <v>0</v>
      </c>
      <c r="M49"/>
      <c r="N49" s="1988" t="str">
        <f>IF(L49&lt;&gt;'1'!F58,Messages!B72,"")</f>
        <v/>
      </c>
      <c r="O49" s="1988"/>
      <c r="P49"/>
      <c r="Q49" s="1082"/>
    </row>
    <row r="50" spans="2:17" ht="7.5" customHeight="1" thickTop="1" thickBot="1" x14ac:dyDescent="0.3">
      <c r="B50" s="4"/>
      <c r="C50" s="1117"/>
      <c r="D50" s="1118"/>
      <c r="E50" s="1119"/>
      <c r="F50" s="1118"/>
      <c r="G50" s="1118"/>
      <c r="H50" s="1118"/>
      <c r="I50" s="1118"/>
      <c r="J50" s="1120"/>
      <c r="K50" s="1120"/>
      <c r="L50" s="1121"/>
      <c r="M50"/>
      <c r="N50" s="1988"/>
      <c r="O50" s="1988"/>
      <c r="P50"/>
      <c r="Q50" s="1082"/>
    </row>
    <row r="51" spans="2:17" ht="25.5" x14ac:dyDescent="0.25">
      <c r="B51" s="4"/>
      <c r="C51" s="1122" t="s">
        <v>906</v>
      </c>
      <c r="D51" s="1123">
        <f>SUMIF('8A'!$E13:$E31,D35,'8A'!$F13:$F31)</f>
        <v>0</v>
      </c>
      <c r="E51" s="1124">
        <f>SUMIF('8A'!$E13:$E31,E35,'8A'!$F13:$F31)</f>
        <v>0</v>
      </c>
      <c r="F51" s="1124">
        <f>SUMIF('8A'!$E13:$E31,F35,'8A'!$F13:$F31)</f>
        <v>0</v>
      </c>
      <c r="G51" s="1124">
        <f>SUMIF('8A'!$E13:$E31,G35,'8A'!$F13:$F31)</f>
        <v>0</v>
      </c>
      <c r="H51" s="1124">
        <f>SUMIF('8A'!$E13:$E31,H35,'8A'!$F13:$F31)</f>
        <v>0</v>
      </c>
      <c r="I51" s="1124">
        <f>SUMIF('8A'!$E13:$E31,I35,'8A'!$F13:$F31)</f>
        <v>0</v>
      </c>
      <c r="J51" s="1124">
        <f>SUMIF('8A'!$E13:$E31,J35,'8A'!$F13:$F31)</f>
        <v>0</v>
      </c>
      <c r="K51" s="1125">
        <f>SUMIF('8A'!$E13:$E31,K35,'8A'!$F13:$F31)</f>
        <v>0</v>
      </c>
      <c r="L51" s="1126">
        <f>SUM(D51:K51)</f>
        <v>0</v>
      </c>
      <c r="M51"/>
      <c r="N51" s="1988"/>
      <c r="O51" s="1988"/>
      <c r="P51"/>
      <c r="Q51" s="1082"/>
    </row>
    <row r="52" spans="2:17" ht="15.75" thickBot="1" x14ac:dyDescent="0.3">
      <c r="B52" s="4"/>
      <c r="C52" s="1127" t="s">
        <v>470</v>
      </c>
      <c r="D52" s="1128">
        <f>IFERROR(AVERAGEIF('8A'!$E13:$E31,D35,'8A'!$G13:$G31),0)</f>
        <v>0</v>
      </c>
      <c r="E52" s="1129">
        <f>IFERROR(AVERAGEIF('8A'!$E13:$E31,E35,'8A'!$G13:$G31),0)</f>
        <v>0</v>
      </c>
      <c r="F52" s="1129">
        <f>IFERROR(AVERAGEIF('8A'!$E13:$E31,F35,'8A'!$G13:$G31),0)</f>
        <v>0</v>
      </c>
      <c r="G52" s="1129">
        <f>IFERROR(AVERAGEIF('8A'!$E13:$E31,G35,'8A'!$G13:$G31),0)</f>
        <v>0</v>
      </c>
      <c r="H52" s="1129">
        <f>IFERROR(AVERAGEIF('8A'!$E13:$E31,H35,'8A'!$G13:$G31),0)</f>
        <v>0</v>
      </c>
      <c r="I52" s="1129">
        <f>IFERROR(AVERAGEIF('8A'!$E13:$E31,I35,'8A'!$G13:$G31),0)</f>
        <v>0</v>
      </c>
      <c r="J52" s="1129">
        <f>IFERROR(AVERAGEIF('8A'!$E13:$E31,J35,'8A'!$G13:$G31),0)</f>
        <v>0</v>
      </c>
      <c r="K52" s="1130">
        <f>IFERROR(AVERAGEIF('8A'!$E13:$E31,K35,'8A'!$G13:$G31),0)</f>
        <v>0</v>
      </c>
      <c r="L52" s="1131"/>
      <c r="M52"/>
      <c r="N52"/>
      <c r="O52"/>
      <c r="P52"/>
      <c r="Q52" s="1082"/>
    </row>
    <row r="53" spans="2:17" ht="7.5" customHeight="1" thickBot="1" x14ac:dyDescent="0.3">
      <c r="B53" s="4"/>
      <c r="C53" s="112"/>
      <c r="D53" s="112"/>
      <c r="E53" s="112"/>
      <c r="F53" s="112"/>
      <c r="G53" s="112"/>
      <c r="H53" s="112"/>
      <c r="I53" s="112"/>
      <c r="J53" s="112"/>
      <c r="K53" s="112"/>
      <c r="L53" s="112"/>
      <c r="M53" s="112"/>
      <c r="N53" s="112"/>
      <c r="O53" s="112"/>
      <c r="P53" s="115"/>
      <c r="Q53" s="1082"/>
    </row>
    <row r="54" spans="2:17" x14ac:dyDescent="0.25">
      <c r="B54" s="1063"/>
      <c r="C54" s="1063"/>
      <c r="D54" s="1063"/>
      <c r="E54" s="1063"/>
      <c r="F54" s="1063"/>
      <c r="G54" s="1063"/>
      <c r="H54" s="1063"/>
      <c r="I54" s="1063"/>
      <c r="J54" s="1063"/>
      <c r="K54" s="1063"/>
      <c r="L54" s="1063"/>
      <c r="M54" s="1063"/>
      <c r="N54" s="1063"/>
      <c r="O54" s="1063"/>
      <c r="P54" s="1063"/>
      <c r="Q54" s="1063"/>
    </row>
  </sheetData>
  <sheetProtection algorithmName="SHA-512" hashValue="bJYuLiyqwm/I87mNoTn6e30HOsKC5+WepTlMAOYSFg52zg6JKQ9m3iv6VdhwL5uGTRuMeAtO9zmWgXHgq91+7w==" saltValue="UM/kBW9/MXBa4ODIjihZkQ==" spinCount="100000" sheet="1" formatCells="0" formatColumns="0" formatRows="0" insertRows="0"/>
  <mergeCells count="8">
    <mergeCell ref="C9:P9"/>
    <mergeCell ref="C11:O11"/>
    <mergeCell ref="N49:O51"/>
    <mergeCell ref="S37:U39"/>
    <mergeCell ref="S29:U31"/>
    <mergeCell ref="C28:P28"/>
    <mergeCell ref="N33:P36"/>
    <mergeCell ref="S16:U19"/>
  </mergeCells>
  <conditionalFormatting sqref="G32:L32">
    <cfRule type="expression" dxfId="46" priority="19">
      <formula>$G$32="CAUTION - LIH Square footage does not match Form 2B"</formula>
    </cfRule>
  </conditionalFormatting>
  <conditionalFormatting sqref="E20:E26">
    <cfRule type="expression" dxfId="45" priority="16">
      <formula>(AND($D20&lt;&gt;0,$E20=""))</formula>
    </cfRule>
  </conditionalFormatting>
  <conditionalFormatting sqref="S16">
    <cfRule type="containsText" dxfId="44" priority="14" operator="containsText" text="Warning">
      <formula>NOT(ISERROR(SEARCH("Warning",S16)))</formula>
    </cfRule>
  </conditionalFormatting>
  <conditionalFormatting sqref="S29:U31">
    <cfRule type="containsText" dxfId="43" priority="13" operator="containsText" text="Warning">
      <formula>NOT(ISERROR(SEARCH("Warning",S29)))</formula>
    </cfRule>
  </conditionalFormatting>
  <conditionalFormatting sqref="S37:U39">
    <cfRule type="containsText" dxfId="42" priority="12" operator="containsText" text="Warning">
      <formula>NOT(ISERROR(SEARCH("Warning",S37)))</formula>
    </cfRule>
  </conditionalFormatting>
  <conditionalFormatting sqref="E29">
    <cfRule type="expression" dxfId="41" priority="11">
      <formula>(AND($D29&lt;&gt;0,$E29=""))</formula>
    </cfRule>
  </conditionalFormatting>
  <conditionalFormatting sqref="E30">
    <cfRule type="expression" dxfId="40" priority="10">
      <formula>(AND($D30&lt;&gt;0,$E30=""))</formula>
    </cfRule>
  </conditionalFormatting>
  <conditionalFormatting sqref="G20:G26">
    <cfRule type="expression" dxfId="39" priority="9">
      <formula>(AND($D20&lt;&gt;0,$G20=""))</formula>
    </cfRule>
  </conditionalFormatting>
  <conditionalFormatting sqref="G30">
    <cfRule type="expression" dxfId="38" priority="8">
      <formula>(AND($D30&lt;&gt;0,$G30=""))</formula>
    </cfRule>
  </conditionalFormatting>
  <conditionalFormatting sqref="G29">
    <cfRule type="expression" dxfId="37" priority="7">
      <formula>(AND($D29&lt;&gt;0,$G29=""))</formula>
    </cfRule>
  </conditionalFormatting>
  <conditionalFormatting sqref="N49:O51">
    <cfRule type="containsText" dxfId="36" priority="6" operator="containsText" text="Warning">
      <formula>NOT(ISERROR(SEARCH("Warning",N49)))</formula>
    </cfRule>
  </conditionalFormatting>
  <conditionalFormatting sqref="N33">
    <cfRule type="containsText" dxfId="35" priority="5" operator="containsText" text="Warning">
      <formula>NOT(ISERROR(SEARCH("Warning",N33)))</formula>
    </cfRule>
  </conditionalFormatting>
  <conditionalFormatting sqref="E14">
    <cfRule type="expression" dxfId="34" priority="4">
      <formula>(AND($D14&lt;&gt;0,$E14=""))</formula>
    </cfRule>
  </conditionalFormatting>
  <conditionalFormatting sqref="E15:E19">
    <cfRule type="expression" dxfId="33" priority="3">
      <formula>(AND($D15&lt;&gt;0,$E15=""))</formula>
    </cfRule>
  </conditionalFormatting>
  <conditionalFormatting sqref="G14">
    <cfRule type="expression" dxfId="32" priority="2">
      <formula>(AND($D14&lt;&gt;0,$G14=""))</formula>
    </cfRule>
  </conditionalFormatting>
  <conditionalFormatting sqref="G15:G19">
    <cfRule type="expression" dxfId="31" priority="1">
      <formula>(AND($D15&lt;&gt;0,$G15=""))</formula>
    </cfRule>
  </conditionalFormatting>
  <dataValidations count="3">
    <dataValidation type="list" allowBlank="1" showInputMessage="1" showErrorMessage="1" sqref="C29:C30">
      <formula1>Non_LIH_Units</formula1>
    </dataValidation>
    <dataValidation type="list" allowBlank="1" showInputMessage="1" showErrorMessage="1" sqref="E29:E30 E14:E26">
      <formula1>Units_and_Beds</formula1>
    </dataValidation>
    <dataValidation type="list" allowBlank="1" showInputMessage="1" showErrorMessage="1" sqref="C14:C26">
      <formula1>AMIs</formula1>
    </dataValidation>
  </dataValidations>
  <pageMargins left="0.25" right="0.25" top="0.75" bottom="0.75" header="0.3" footer="0.3"/>
  <pageSetup scale="85" fitToHeight="2" orientation="landscape" r:id="rId1"/>
  <headerFooter>
    <oddFooter>&amp;LForm 8A
Proposed Rents and AMIs Served&amp;CCFA Forms</oddFooter>
  </headerFooter>
  <rowBreaks count="1" manualBreakCount="1">
    <brk id="32" min="1" max="15" man="1"/>
  </rowBreaks>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B1:O51"/>
  <sheetViews>
    <sheetView showGridLines="0" zoomScaleNormal="100" workbookViewId="0">
      <selection activeCell="Q14" sqref="Q14"/>
    </sheetView>
  </sheetViews>
  <sheetFormatPr defaultColWidth="9.140625" defaultRowHeight="15" x14ac:dyDescent="0.25"/>
  <cols>
    <col min="1" max="2" width="1.7109375" style="315" customWidth="1"/>
    <col min="3" max="3" width="52" style="315" customWidth="1"/>
    <col min="4" max="6" width="17.140625" style="315" customWidth="1"/>
    <col min="7" max="9" width="20" style="315" customWidth="1"/>
    <col min="10" max="11" width="1.5703125" style="315" bestFit="1" customWidth="1"/>
    <col min="12" max="16384" width="9.140625" style="315"/>
  </cols>
  <sheetData>
    <row r="1" spans="2:14" x14ac:dyDescent="0.25">
      <c r="J1" s="315" t="s">
        <v>647</v>
      </c>
      <c r="K1" s="315" t="s">
        <v>647</v>
      </c>
    </row>
    <row r="7" spans="2:14" ht="9" customHeight="1" thickBot="1" x14ac:dyDescent="0.3"/>
    <row r="8" spans="2:14" ht="9" customHeight="1" x14ac:dyDescent="0.3">
      <c r="B8" s="435"/>
      <c r="C8" s="292"/>
      <c r="D8" s="292"/>
      <c r="E8" s="292"/>
      <c r="F8" s="292"/>
      <c r="G8" s="292"/>
      <c r="H8" s="292"/>
      <c r="I8" s="292"/>
      <c r="J8" s="436"/>
    </row>
    <row r="9" spans="2:14" ht="18.75" x14ac:dyDescent="0.3">
      <c r="B9" s="437"/>
      <c r="C9" s="1767" t="s">
        <v>507</v>
      </c>
      <c r="D9" s="1767"/>
      <c r="E9" s="1767"/>
      <c r="F9" s="1767"/>
      <c r="G9" s="1767"/>
      <c r="H9" s="900"/>
      <c r="I9" s="900"/>
      <c r="J9" s="152"/>
    </row>
    <row r="10" spans="2:14" ht="18.75" x14ac:dyDescent="0.3">
      <c r="B10" s="437"/>
      <c r="C10" s="112"/>
      <c r="D10" s="112"/>
      <c r="E10" s="112"/>
      <c r="F10" s="112"/>
      <c r="G10" s="112"/>
      <c r="H10" s="112"/>
      <c r="I10" s="112"/>
      <c r="J10" s="152"/>
    </row>
    <row r="11" spans="2:14" ht="15.75" thickBot="1" x14ac:dyDescent="0.3">
      <c r="B11" s="153"/>
      <c r="C11" s="2001" t="str">
        <f>IF('1'!G5="",Messages!B3,(CONCATENATE("Project Name: ",'1'!G5)))</f>
        <v>Enter Project Name on Form 1</v>
      </c>
      <c r="D11" s="2001"/>
      <c r="E11" s="2001"/>
      <c r="F11" s="2001"/>
      <c r="G11" s="112"/>
      <c r="H11" s="112"/>
      <c r="I11" s="112"/>
      <c r="J11" s="152"/>
    </row>
    <row r="12" spans="2:14" x14ac:dyDescent="0.25">
      <c r="B12" s="153"/>
      <c r="C12" s="303"/>
      <c r="D12" s="112"/>
      <c r="E12" s="112"/>
      <c r="F12" s="112"/>
      <c r="G12" s="112"/>
      <c r="H12" s="112"/>
      <c r="I12" s="112"/>
      <c r="J12" s="152"/>
    </row>
    <row r="13" spans="2:14" x14ac:dyDescent="0.25">
      <c r="B13" s="153"/>
      <c r="C13" s="1298" t="s">
        <v>903</v>
      </c>
      <c r="D13" s="1299"/>
      <c r="E13" s="1299"/>
      <c r="F13" s="1299"/>
      <c r="G13" s="1299"/>
      <c r="H13" s="1299"/>
      <c r="I13" s="1299"/>
      <c r="J13" s="152"/>
    </row>
    <row r="14" spans="2:14" ht="15.75" thickBot="1" x14ac:dyDescent="0.3">
      <c r="B14" s="153"/>
      <c r="C14" s="438" t="s">
        <v>904</v>
      </c>
      <c r="D14" s="112"/>
      <c r="E14" s="112"/>
      <c r="F14" s="112"/>
      <c r="G14" s="112"/>
      <c r="H14" s="112"/>
      <c r="I14" s="112"/>
      <c r="J14" s="152"/>
    </row>
    <row r="15" spans="2:14" ht="27" thickBot="1" x14ac:dyDescent="0.3">
      <c r="B15" s="153"/>
      <c r="C15" s="939" t="s">
        <v>292</v>
      </c>
      <c r="D15" s="810" t="s">
        <v>318</v>
      </c>
      <c r="E15" s="810" t="s">
        <v>319</v>
      </c>
      <c r="F15" s="810" t="s">
        <v>320</v>
      </c>
      <c r="G15" s="940" t="s">
        <v>321</v>
      </c>
      <c r="H15" s="1156" t="s">
        <v>686</v>
      </c>
      <c r="I15" s="1155" t="s">
        <v>687</v>
      </c>
      <c r="J15" s="152"/>
    </row>
    <row r="16" spans="2:14" ht="15" customHeight="1" x14ac:dyDescent="0.25">
      <c r="B16" s="153"/>
      <c r="C16" s="809"/>
      <c r="D16" s="827">
        <v>0</v>
      </c>
      <c r="E16" s="827">
        <v>0</v>
      </c>
      <c r="F16" s="941">
        <f>SUM(D16:E16)</f>
        <v>0</v>
      </c>
      <c r="G16" s="696"/>
      <c r="H16" s="1602"/>
      <c r="I16" s="1603"/>
      <c r="J16" s="152"/>
      <c r="L16" s="1992" t="str">
        <f>IF(AND('8A'!O31&lt;&gt;0,(ABS(F20-'8A'!O31))&gt;=10),Messages!B80,"")</f>
        <v/>
      </c>
      <c r="M16" s="1992"/>
      <c r="N16" s="1992"/>
    </row>
    <row r="17" spans="2:15" x14ac:dyDescent="0.25">
      <c r="B17" s="153"/>
      <c r="C17" s="780"/>
      <c r="D17" s="828">
        <v>0</v>
      </c>
      <c r="E17" s="828">
        <v>0</v>
      </c>
      <c r="F17" s="942">
        <f>SUM(D17:E17)</f>
        <v>0</v>
      </c>
      <c r="G17" s="698"/>
      <c r="H17" s="1604"/>
      <c r="I17" s="1603"/>
      <c r="J17" s="152"/>
      <c r="L17" s="1992"/>
      <c r="M17" s="1992"/>
      <c r="N17" s="1992"/>
    </row>
    <row r="18" spans="2:15" ht="15" customHeight="1" x14ac:dyDescent="0.25">
      <c r="B18" s="153"/>
      <c r="C18" s="780"/>
      <c r="D18" s="828">
        <v>0</v>
      </c>
      <c r="E18" s="828">
        <v>0</v>
      </c>
      <c r="F18" s="942">
        <f>SUM(D18:E18)</f>
        <v>0</v>
      </c>
      <c r="G18" s="698"/>
      <c r="H18" s="1605"/>
      <c r="I18" s="1606"/>
      <c r="J18" s="152"/>
      <c r="L18" s="1992"/>
      <c r="M18" s="1992"/>
      <c r="N18" s="1992"/>
      <c r="O18" s="1601"/>
    </row>
    <row r="19" spans="2:15" ht="15.75" thickBot="1" x14ac:dyDescent="0.3">
      <c r="B19" s="153"/>
      <c r="C19" s="780"/>
      <c r="D19" s="828">
        <v>0</v>
      </c>
      <c r="E19" s="828">
        <v>0</v>
      </c>
      <c r="F19" s="942">
        <f>SUM(D19:E19)</f>
        <v>0</v>
      </c>
      <c r="G19" s="698"/>
      <c r="H19" s="1605"/>
      <c r="I19" s="1607"/>
      <c r="J19" s="152"/>
      <c r="L19" s="1992"/>
      <c r="M19" s="1992"/>
      <c r="N19" s="1992"/>
      <c r="O19" s="1601"/>
    </row>
    <row r="20" spans="2:15" ht="16.5" thickTop="1" thickBot="1" x14ac:dyDescent="0.3">
      <c r="B20" s="153"/>
      <c r="C20" s="782" t="s">
        <v>671</v>
      </c>
      <c r="D20" s="833">
        <f>SUM(D16:D19)</f>
        <v>0</v>
      </c>
      <c r="E20" s="833">
        <f>SUM(E16:E19)</f>
        <v>0</v>
      </c>
      <c r="F20" s="834">
        <f>ROUND((SUM(D20:E20)),0)</f>
        <v>0</v>
      </c>
      <c r="G20" s="783"/>
      <c r="H20" s="1154"/>
      <c r="I20" s="948"/>
      <c r="J20" s="152"/>
      <c r="L20" s="1992"/>
      <c r="M20" s="1992"/>
      <c r="N20" s="1992"/>
      <c r="O20" s="1601"/>
    </row>
    <row r="21" spans="2:15" ht="5.0999999999999996" customHeight="1" x14ac:dyDescent="0.25">
      <c r="B21" s="153"/>
      <c r="C21" s="303"/>
      <c r="D21" s="112"/>
      <c r="E21" s="112"/>
      <c r="F21" s="112"/>
      <c r="G21" s="112"/>
      <c r="H21" s="112"/>
      <c r="I21" s="112"/>
      <c r="J21" s="152"/>
    </row>
    <row r="22" spans="2:15" x14ac:dyDescent="0.25">
      <c r="B22" s="153"/>
      <c r="C22" s="303"/>
      <c r="D22" s="112"/>
      <c r="E22" s="112"/>
      <c r="J22" s="152"/>
    </row>
    <row r="23" spans="2:15" ht="2.4500000000000002" customHeight="1" x14ac:dyDescent="0.25">
      <c r="B23" s="153"/>
      <c r="C23" s="303"/>
      <c r="D23" s="112"/>
      <c r="E23" s="112"/>
      <c r="J23" s="152"/>
    </row>
    <row r="24" spans="2:15" ht="15.75" thickBot="1" x14ac:dyDescent="0.3">
      <c r="B24" s="153"/>
      <c r="C24" s="438" t="s">
        <v>905</v>
      </c>
      <c r="D24" s="112"/>
      <c r="E24" s="112"/>
      <c r="F24" s="112"/>
      <c r="G24" s="112"/>
      <c r="H24" s="112"/>
      <c r="I24" s="112"/>
      <c r="J24" s="152"/>
    </row>
    <row r="25" spans="2:15" ht="27" thickBot="1" x14ac:dyDescent="0.3">
      <c r="B25" s="153"/>
      <c r="C25" s="939" t="s">
        <v>292</v>
      </c>
      <c r="D25" s="810" t="s">
        <v>318</v>
      </c>
      <c r="E25" s="810" t="s">
        <v>319</v>
      </c>
      <c r="F25" s="810" t="s">
        <v>320</v>
      </c>
      <c r="G25" s="940" t="s">
        <v>321</v>
      </c>
      <c r="H25" s="1156" t="s">
        <v>686</v>
      </c>
      <c r="I25" s="1155" t="s">
        <v>687</v>
      </c>
      <c r="J25" s="152"/>
    </row>
    <row r="26" spans="2:15" x14ac:dyDescent="0.25">
      <c r="B26" s="153"/>
      <c r="C26" s="809"/>
      <c r="D26" s="827">
        <v>0</v>
      </c>
      <c r="E26" s="827">
        <v>0</v>
      </c>
      <c r="F26" s="941">
        <f>SUM(D26:E26)</f>
        <v>0</v>
      </c>
      <c r="G26" s="696"/>
      <c r="H26" s="829"/>
      <c r="I26" s="1045"/>
      <c r="J26" s="152"/>
    </row>
    <row r="27" spans="2:15" x14ac:dyDescent="0.25">
      <c r="B27" s="153"/>
      <c r="C27" s="780"/>
      <c r="D27" s="828">
        <v>0</v>
      </c>
      <c r="E27" s="828">
        <v>0</v>
      </c>
      <c r="F27" s="942">
        <f>SUM(D27:E27)</f>
        <v>0</v>
      </c>
      <c r="G27" s="698"/>
      <c r="H27" s="828"/>
      <c r="I27" s="1045"/>
      <c r="J27" s="152"/>
    </row>
    <row r="28" spans="2:15" x14ac:dyDescent="0.25">
      <c r="B28" s="153"/>
      <c r="C28" s="780"/>
      <c r="D28" s="828">
        <v>0</v>
      </c>
      <c r="E28" s="828">
        <v>0</v>
      </c>
      <c r="F28" s="942">
        <f>SUM(D28:E28)</f>
        <v>0</v>
      </c>
      <c r="G28" s="698"/>
      <c r="H28" s="830"/>
      <c r="I28" s="698"/>
      <c r="J28" s="152"/>
    </row>
    <row r="29" spans="2:15" ht="15.75" thickBot="1" x14ac:dyDescent="0.3">
      <c r="B29" s="153"/>
      <c r="C29" s="780"/>
      <c r="D29" s="828">
        <v>0</v>
      </c>
      <c r="E29" s="828">
        <v>0</v>
      </c>
      <c r="F29" s="942">
        <f>SUM(D29:E29)</f>
        <v>0</v>
      </c>
      <c r="G29" s="698"/>
      <c r="H29" s="830"/>
      <c r="I29" s="1046"/>
      <c r="J29" s="152"/>
    </row>
    <row r="30" spans="2:15" ht="16.5" thickTop="1" thickBot="1" x14ac:dyDescent="0.3">
      <c r="B30" s="153"/>
      <c r="C30" s="782" t="s">
        <v>671</v>
      </c>
      <c r="D30" s="833">
        <f>SUM(D26:D29)</f>
        <v>0</v>
      </c>
      <c r="E30" s="833">
        <f>SUM(E26:E29)</f>
        <v>0</v>
      </c>
      <c r="F30" s="834">
        <f>ROUND((SUM(D30:E30)),0)</f>
        <v>0</v>
      </c>
      <c r="G30" s="783"/>
      <c r="H30" s="1154"/>
      <c r="I30" s="948"/>
      <c r="J30" s="152"/>
    </row>
    <row r="31" spans="2:15" x14ac:dyDescent="0.25">
      <c r="B31" s="153"/>
      <c r="C31" s="303"/>
      <c r="D31" s="112"/>
      <c r="E31" s="112"/>
      <c r="F31" s="154" t="s">
        <v>34</v>
      </c>
      <c r="G31" s="112"/>
      <c r="H31" s="112"/>
      <c r="I31" s="112"/>
      <c r="J31" s="152"/>
    </row>
    <row r="32" spans="2:15" x14ac:dyDescent="0.25">
      <c r="B32" s="153"/>
      <c r="C32" s="1298" t="s">
        <v>322</v>
      </c>
      <c r="D32" s="1299"/>
      <c r="E32" s="1299"/>
      <c r="F32" s="1299"/>
      <c r="G32" s="1299"/>
      <c r="H32" s="1299"/>
      <c r="I32" s="1299"/>
      <c r="J32" s="152"/>
    </row>
    <row r="33" spans="2:10" ht="5.0999999999999996" customHeight="1" thickBot="1" x14ac:dyDescent="0.3">
      <c r="B33" s="153"/>
      <c r="C33" s="438"/>
      <c r="D33" s="112"/>
      <c r="E33" s="112"/>
      <c r="F33" s="112"/>
      <c r="G33" s="112"/>
      <c r="H33" s="112"/>
      <c r="I33" s="112"/>
      <c r="J33" s="152"/>
    </row>
    <row r="34" spans="2:10" ht="15" customHeight="1" x14ac:dyDescent="0.25">
      <c r="B34" s="153"/>
      <c r="C34" s="1995" t="s">
        <v>292</v>
      </c>
      <c r="D34" s="1993" t="s">
        <v>318</v>
      </c>
      <c r="E34" s="1993" t="s">
        <v>319</v>
      </c>
      <c r="F34" s="1993" t="s">
        <v>320</v>
      </c>
      <c r="G34" s="1993" t="s">
        <v>321</v>
      </c>
      <c r="H34" s="1997" t="s">
        <v>686</v>
      </c>
      <c r="I34" s="1999" t="s">
        <v>687</v>
      </c>
      <c r="J34" s="152"/>
    </row>
    <row r="35" spans="2:10" ht="15.75" thickBot="1" x14ac:dyDescent="0.3">
      <c r="B35" s="153"/>
      <c r="C35" s="1996"/>
      <c r="D35" s="1994"/>
      <c r="E35" s="1994"/>
      <c r="F35" s="1994"/>
      <c r="G35" s="1994"/>
      <c r="H35" s="1998"/>
      <c r="I35" s="2000"/>
      <c r="J35" s="152"/>
    </row>
    <row r="36" spans="2:10" x14ac:dyDescent="0.25">
      <c r="B36" s="153"/>
      <c r="C36" s="811"/>
      <c r="D36" s="829">
        <v>0</v>
      </c>
      <c r="E36" s="829">
        <v>0</v>
      </c>
      <c r="F36" s="943">
        <f>SUM(D36+E36)</f>
        <v>0</v>
      </c>
      <c r="G36" s="1042"/>
      <c r="H36" s="829"/>
      <c r="I36" s="696"/>
      <c r="J36" s="152"/>
    </row>
    <row r="37" spans="2:10" x14ac:dyDescent="0.25">
      <c r="B37" s="153"/>
      <c r="C37" s="812"/>
      <c r="D37" s="828">
        <v>0</v>
      </c>
      <c r="E37" s="828">
        <v>0</v>
      </c>
      <c r="F37" s="942">
        <f>SUM(D37+E37)</f>
        <v>0</v>
      </c>
      <c r="G37" s="1043"/>
      <c r="H37" s="828"/>
      <c r="I37" s="1045"/>
      <c r="J37" s="152"/>
    </row>
    <row r="38" spans="2:10" x14ac:dyDescent="0.25">
      <c r="B38" s="153"/>
      <c r="C38" s="813"/>
      <c r="D38" s="830">
        <v>0</v>
      </c>
      <c r="E38" s="830">
        <v>0</v>
      </c>
      <c r="F38" s="942">
        <f>SUM(D38+E38)</f>
        <v>0</v>
      </c>
      <c r="G38" s="1044"/>
      <c r="H38" s="830"/>
      <c r="I38" s="698"/>
      <c r="J38" s="152"/>
    </row>
    <row r="39" spans="2:10" ht="15.75" thickBot="1" x14ac:dyDescent="0.3">
      <c r="B39" s="153"/>
      <c r="C39" s="813"/>
      <c r="D39" s="830">
        <v>0</v>
      </c>
      <c r="E39" s="830">
        <v>0</v>
      </c>
      <c r="F39" s="944">
        <f>SUM(D39+E39)</f>
        <v>0</v>
      </c>
      <c r="G39" s="1044"/>
      <c r="H39" s="830"/>
      <c r="I39" s="1046"/>
      <c r="J39" s="152"/>
    </row>
    <row r="40" spans="2:10" ht="16.5" thickTop="1" thickBot="1" x14ac:dyDescent="0.3">
      <c r="B40" s="153"/>
      <c r="C40" s="532" t="s">
        <v>669</v>
      </c>
      <c r="D40" s="831">
        <f>SUM(D36:D39)</f>
        <v>0</v>
      </c>
      <c r="E40" s="831">
        <f>SUM(E36:E39)</f>
        <v>0</v>
      </c>
      <c r="F40" s="832">
        <f>ROUND((SUM(D40:E40)),0)</f>
        <v>0</v>
      </c>
      <c r="G40" s="945"/>
      <c r="H40" s="1154"/>
      <c r="I40" s="948"/>
      <c r="J40" s="152"/>
    </row>
    <row r="41" spans="2:10" x14ac:dyDescent="0.25">
      <c r="B41" s="153"/>
      <c r="C41" s="303"/>
      <c r="D41" s="112"/>
      <c r="E41" s="112"/>
      <c r="F41" s="154"/>
      <c r="G41" s="112"/>
      <c r="H41" s="112"/>
      <c r="I41" s="112"/>
      <c r="J41" s="152"/>
    </row>
    <row r="42" spans="2:10" x14ac:dyDescent="0.25">
      <c r="B42" s="153"/>
      <c r="C42" s="1298" t="s">
        <v>955</v>
      </c>
      <c r="D42" s="1299"/>
      <c r="E42" s="1299"/>
      <c r="F42" s="1299"/>
      <c r="G42" s="1299"/>
      <c r="H42" s="1299"/>
      <c r="I42" s="1299"/>
      <c r="J42" s="152"/>
    </row>
    <row r="43" spans="2:10" ht="5.0999999999999996" customHeight="1" thickBot="1" x14ac:dyDescent="0.3">
      <c r="B43" s="153"/>
      <c r="C43" s="438"/>
      <c r="D43" s="112"/>
      <c r="E43" s="112"/>
      <c r="F43" s="112"/>
      <c r="G43" s="112"/>
      <c r="H43" s="112"/>
      <c r="I43" s="112"/>
      <c r="J43" s="152"/>
    </row>
    <row r="44" spans="2:10" ht="15" customHeight="1" x14ac:dyDescent="0.25">
      <c r="B44" s="153"/>
      <c r="C44" s="1995" t="s">
        <v>292</v>
      </c>
      <c r="D44" s="1993" t="s">
        <v>318</v>
      </c>
      <c r="E44" s="1993" t="s">
        <v>319</v>
      </c>
      <c r="F44" s="1993" t="s">
        <v>320</v>
      </c>
      <c r="G44" s="1993" t="s">
        <v>321</v>
      </c>
      <c r="H44" s="1997" t="s">
        <v>686</v>
      </c>
      <c r="I44" s="1999" t="s">
        <v>687</v>
      </c>
      <c r="J44" s="152"/>
    </row>
    <row r="45" spans="2:10" ht="15.75" thickBot="1" x14ac:dyDescent="0.3">
      <c r="B45" s="153"/>
      <c r="C45" s="2003"/>
      <c r="D45" s="2002"/>
      <c r="E45" s="2002"/>
      <c r="F45" s="1994"/>
      <c r="G45" s="2002"/>
      <c r="H45" s="1998"/>
      <c r="I45" s="2000"/>
      <c r="J45" s="152"/>
    </row>
    <row r="46" spans="2:10" x14ac:dyDescent="0.25">
      <c r="B46" s="153"/>
      <c r="C46" s="809"/>
      <c r="D46" s="827">
        <v>0</v>
      </c>
      <c r="E46" s="827">
        <v>0</v>
      </c>
      <c r="F46" s="941">
        <f>SUM(D46:E46)</f>
        <v>0</v>
      </c>
      <c r="G46" s="696"/>
      <c r="H46" s="829"/>
      <c r="I46" s="696"/>
      <c r="J46" s="152"/>
    </row>
    <row r="47" spans="2:10" x14ac:dyDescent="0.25">
      <c r="B47" s="153"/>
      <c r="C47" s="1038"/>
      <c r="D47" s="829">
        <v>0</v>
      </c>
      <c r="E47" s="829">
        <v>0</v>
      </c>
      <c r="F47" s="942">
        <f>SUM(D47:E47)</f>
        <v>0</v>
      </c>
      <c r="G47" s="1045"/>
      <c r="H47" s="828"/>
      <c r="I47" s="1045"/>
      <c r="J47" s="152"/>
    </row>
    <row r="48" spans="2:10" x14ac:dyDescent="0.25">
      <c r="B48" s="153"/>
      <c r="C48" s="780"/>
      <c r="D48" s="828">
        <v>0</v>
      </c>
      <c r="E48" s="828">
        <v>0</v>
      </c>
      <c r="F48" s="942">
        <f>SUM(D48:E48)</f>
        <v>0</v>
      </c>
      <c r="G48" s="698"/>
      <c r="H48" s="830"/>
      <c r="I48" s="698"/>
      <c r="J48" s="152"/>
    </row>
    <row r="49" spans="2:10" ht="15.75" thickBot="1" x14ac:dyDescent="0.3">
      <c r="B49" s="946"/>
      <c r="C49" s="781"/>
      <c r="D49" s="830">
        <v>0</v>
      </c>
      <c r="E49" s="830">
        <v>0</v>
      </c>
      <c r="F49" s="944">
        <f>SUM(D49:E49)</f>
        <v>0</v>
      </c>
      <c r="G49" s="1046"/>
      <c r="H49" s="830"/>
      <c r="I49" s="1046"/>
      <c r="J49" s="947"/>
    </row>
    <row r="50" spans="2:10" ht="16.5" thickTop="1" thickBot="1" x14ac:dyDescent="0.3">
      <c r="B50" s="946"/>
      <c r="C50" s="532" t="s">
        <v>670</v>
      </c>
      <c r="D50" s="831">
        <f>SUM(D46:D49)</f>
        <v>0</v>
      </c>
      <c r="E50" s="831">
        <f>SUM(E46:E49)</f>
        <v>0</v>
      </c>
      <c r="F50" s="834">
        <f>ROUND((SUM(D50:E50)),0)</f>
        <v>0</v>
      </c>
      <c r="G50" s="948"/>
      <c r="H50" s="1154"/>
      <c r="I50" s="948"/>
      <c r="J50" s="947"/>
    </row>
    <row r="51" spans="2:10" ht="15.75" thickBot="1" x14ac:dyDescent="0.3">
      <c r="B51" s="155"/>
      <c r="C51" s="156"/>
      <c r="D51" s="157"/>
      <c r="E51" s="157"/>
      <c r="F51" s="157"/>
      <c r="G51" s="157"/>
      <c r="H51" s="157"/>
      <c r="I51" s="157"/>
      <c r="J51" s="158"/>
    </row>
  </sheetData>
  <sheetProtection algorithmName="SHA-512" hashValue="OCC822MtYf8iqis5Ta1aIft55aTdnwCFSf68QcKzdB4c5HcfRM9D2fHUYfpENd05pTthBXAp601E/lkLeRZR+w==" saltValue="mR3q7oQ9WOzeOd7oWKr9Tw==" spinCount="100000" sheet="1" formatCells="0" formatColumns="0" formatRows="0" insertRows="0"/>
  <mergeCells count="17">
    <mergeCell ref="H44:H45"/>
    <mergeCell ref="I44:I45"/>
    <mergeCell ref="H34:H35"/>
    <mergeCell ref="I34:I35"/>
    <mergeCell ref="C11:F11"/>
    <mergeCell ref="G44:G45"/>
    <mergeCell ref="C44:C45"/>
    <mergeCell ref="D44:D45"/>
    <mergeCell ref="E44:E45"/>
    <mergeCell ref="F44:F45"/>
    <mergeCell ref="L16:N20"/>
    <mergeCell ref="C9:G9"/>
    <mergeCell ref="F34:F35"/>
    <mergeCell ref="E34:E35"/>
    <mergeCell ref="D34:D35"/>
    <mergeCell ref="C34:C35"/>
    <mergeCell ref="G34:G35"/>
  </mergeCells>
  <pageMargins left="0.7" right="0.7" top="0.75" bottom="0.75" header="0.3" footer="0.3"/>
  <pageSetup scale="73" orientation="landscape" r:id="rId1"/>
  <headerFooter>
    <oddFooter>&amp;LForm 8B
Operating, Service and Rent Subsidy Sources&amp;CCFA Forms</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C6A0919C-D961-4B0B-8D6E-61B6F215E65A}">
            <xm:f>NOT(ISERROR(SEARCH("WARNING",L16)))</xm:f>
            <xm:f>"WARNING"</xm:f>
            <x14:dxf>
              <font>
                <color rgb="FF9C0006"/>
              </font>
              <fill>
                <patternFill>
                  <bgColor rgb="FFFFC7CE"/>
                </patternFill>
              </fill>
            </x14:dxf>
          </x14:cfRule>
          <xm:sqref>L16</xm:sqref>
        </x14:conditionalFormatting>
      </x14:conditionalFormatting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pageSetUpPr fitToPage="1"/>
  </sheetPr>
  <dimension ref="B8:Z65"/>
  <sheetViews>
    <sheetView showGridLines="0" topLeftCell="A40" zoomScaleNormal="100" workbookViewId="0">
      <selection activeCell="N70" sqref="N70"/>
    </sheetView>
  </sheetViews>
  <sheetFormatPr defaultColWidth="9.140625" defaultRowHeight="15" x14ac:dyDescent="0.25"/>
  <cols>
    <col min="1" max="2" width="1.7109375" style="315" customWidth="1"/>
    <col min="3" max="3" width="20" style="315" customWidth="1"/>
    <col min="4" max="4" width="11.5703125" style="315" bestFit="1" customWidth="1"/>
    <col min="5" max="5" width="14.28515625" style="315" customWidth="1"/>
    <col min="6" max="8" width="9.140625" style="315"/>
    <col min="9" max="9" width="7.28515625" style="315" bestFit="1" customWidth="1"/>
    <col min="10" max="10" width="6.85546875" style="315" bestFit="1" customWidth="1"/>
    <col min="11" max="11" width="10.7109375" style="315" bestFit="1" customWidth="1"/>
    <col min="12" max="12" width="12.5703125" style="315" bestFit="1" customWidth="1"/>
    <col min="13" max="13" width="2.85546875" style="315" customWidth="1"/>
    <col min="14" max="14" width="11.42578125" style="315" customWidth="1"/>
    <col min="15" max="17" width="10" style="315" bestFit="1" customWidth="1"/>
    <col min="18" max="18" width="11.140625" style="315" bestFit="1" customWidth="1"/>
    <col min="19" max="19" width="1.7109375" style="315" customWidth="1"/>
    <col min="20" max="16384" width="9.140625" style="315"/>
  </cols>
  <sheetData>
    <row r="8" spans="2:19" ht="9" customHeight="1" thickBot="1" x14ac:dyDescent="0.3"/>
    <row r="9" spans="2:19" ht="9" customHeight="1" x14ac:dyDescent="0.25">
      <c r="B9" s="159"/>
      <c r="C9" s="160"/>
      <c r="D9" s="160"/>
      <c r="E9" s="161"/>
      <c r="F9" s="161"/>
      <c r="G9" s="162"/>
      <c r="H9" s="163"/>
      <c r="I9" s="163"/>
      <c r="J9" s="163"/>
      <c r="K9" s="164"/>
      <c r="L9" s="162"/>
      <c r="M9" s="162"/>
      <c r="N9" s="165"/>
      <c r="O9" s="161"/>
      <c r="P9" s="162"/>
      <c r="Q9" s="162"/>
      <c r="R9" s="162"/>
      <c r="S9" s="166"/>
    </row>
    <row r="10" spans="2:19" ht="18.75" x14ac:dyDescent="0.3">
      <c r="B10" s="167"/>
      <c r="C10" s="1767" t="s">
        <v>646</v>
      </c>
      <c r="D10" s="1767"/>
      <c r="E10" s="1767"/>
      <c r="F10" s="1767"/>
      <c r="G10" s="1767"/>
      <c r="H10" s="1767"/>
      <c r="I10" s="1767"/>
      <c r="J10" s="1767"/>
      <c r="K10" s="1767"/>
      <c r="L10" s="1767"/>
      <c r="M10" s="1767"/>
      <c r="N10" s="1767"/>
      <c r="O10" s="1767"/>
      <c r="P10" s="1767"/>
      <c r="Q10" s="1767"/>
      <c r="R10" s="1767"/>
      <c r="S10" s="152"/>
    </row>
    <row r="11" spans="2:19" x14ac:dyDescent="0.25">
      <c r="B11" s="167"/>
      <c r="C11" s="112"/>
      <c r="D11" s="112"/>
      <c r="E11" s="168"/>
      <c r="F11" s="168"/>
      <c r="G11" s="169"/>
      <c r="H11" s="170"/>
      <c r="I11" s="170"/>
      <c r="J11" s="170"/>
      <c r="K11" s="171"/>
      <c r="L11" s="169"/>
      <c r="M11" s="169"/>
      <c r="N11" s="172"/>
      <c r="O11" s="168"/>
      <c r="P11" s="169"/>
      <c r="Q11" s="169"/>
      <c r="R11" s="112"/>
      <c r="S11" s="152"/>
    </row>
    <row r="12" spans="2:19" ht="15.75" thickBot="1" x14ac:dyDescent="0.3">
      <c r="B12" s="167"/>
      <c r="C12" s="2059" t="str">
        <f>IF('1'!G5="",Messages!B3,(CONCATENATE("Project Name: ",'1'!G5)))</f>
        <v>Enter Project Name on Form 1</v>
      </c>
      <c r="D12" s="2059"/>
      <c r="E12" s="2059"/>
      <c r="F12" s="2059"/>
      <c r="G12" s="2059"/>
      <c r="H12" s="2059"/>
      <c r="I12" s="2059"/>
      <c r="J12" s="2060"/>
      <c r="K12" s="2059"/>
      <c r="L12" s="2059"/>
      <c r="M12"/>
      <c r="N12"/>
      <c r="O12" s="112"/>
      <c r="P12" s="112"/>
      <c r="Q12" s="112"/>
      <c r="R12" s="112"/>
      <c r="S12" s="187"/>
    </row>
    <row r="13" spans="2:19" ht="15.75" thickBot="1" x14ac:dyDescent="0.3">
      <c r="B13" s="167"/>
      <c r="C13"/>
      <c r="D13"/>
      <c r="E13"/>
      <c r="F13"/>
      <c r="G13"/>
      <c r="H13"/>
      <c r="I13"/>
      <c r="J13"/>
      <c r="K13"/>
      <c r="L13"/>
      <c r="M13" s="173"/>
      <c r="N13"/>
      <c r="O13"/>
      <c r="P13"/>
      <c r="Q13"/>
      <c r="R13"/>
      <c r="S13" s="152"/>
    </row>
    <row r="14" spans="2:19" ht="16.5" thickBot="1" x14ac:dyDescent="0.3">
      <c r="B14" s="167"/>
      <c r="C14" s="2022" t="s">
        <v>593</v>
      </c>
      <c r="D14" s="2023"/>
      <c r="E14" s="2053"/>
      <c r="F14" s="2053"/>
      <c r="G14" s="2053"/>
      <c r="H14" s="2053"/>
      <c r="I14" s="2053"/>
      <c r="J14" s="2023"/>
      <c r="K14" s="2053"/>
      <c r="L14" s="2054"/>
      <c r="M14" s="173"/>
      <c r="N14" s="2018" t="s">
        <v>949</v>
      </c>
      <c r="O14" s="2019"/>
      <c r="P14" s="2019"/>
      <c r="Q14" s="2020"/>
      <c r="R14" s="2021"/>
      <c r="S14" s="152"/>
    </row>
    <row r="15" spans="2:19" ht="78" thickBot="1" x14ac:dyDescent="0.3">
      <c r="B15" s="174"/>
      <c r="C15" s="1308" t="s">
        <v>592</v>
      </c>
      <c r="D15" s="439" t="s">
        <v>597</v>
      </c>
      <c r="E15" s="439" t="s">
        <v>323</v>
      </c>
      <c r="F15" s="440" t="s">
        <v>948</v>
      </c>
      <c r="G15" s="441" t="s">
        <v>324</v>
      </c>
      <c r="H15" s="440" t="s">
        <v>325</v>
      </c>
      <c r="I15" s="1062" t="s">
        <v>677</v>
      </c>
      <c r="J15" s="440" t="s">
        <v>676</v>
      </c>
      <c r="K15" s="441" t="s">
        <v>326</v>
      </c>
      <c r="L15" s="442" t="s">
        <v>329</v>
      </c>
      <c r="M15" s="173"/>
      <c r="N15" s="511" t="s">
        <v>331</v>
      </c>
      <c r="O15" s="784" t="str">
        <f>IF('8B'!C36="","Enter Source Name on Form 8B",'8B'!C36)</f>
        <v>Enter Source Name on Form 8B</v>
      </c>
      <c r="P15" s="785" t="str">
        <f>IF('8B'!C37="","Enter Source Name on Form 8B",'8B'!C37)</f>
        <v>Enter Source Name on Form 8B</v>
      </c>
      <c r="Q15" s="785" t="str">
        <f>IF('8B'!C38="","Enter Source Name on Form 8B",'8B'!C38)</f>
        <v>Enter Source Name on Form 8B</v>
      </c>
      <c r="R15" s="786" t="str">
        <f>IF('8B'!C39="","Enter Source Name on Form 8B",'8B'!C39)</f>
        <v>Enter Source Name on Form 8B</v>
      </c>
      <c r="S15" s="152"/>
    </row>
    <row r="16" spans="2:19" x14ac:dyDescent="0.25">
      <c r="B16" s="174"/>
      <c r="C16" s="1018"/>
      <c r="D16" s="769" t="s">
        <v>505</v>
      </c>
      <c r="E16" s="584"/>
      <c r="F16" s="841"/>
      <c r="G16" s="585"/>
      <c r="H16" s="949">
        <f>F16*G16</f>
        <v>0</v>
      </c>
      <c r="I16" s="585" t="s">
        <v>505</v>
      </c>
      <c r="J16" s="585">
        <v>0</v>
      </c>
      <c r="K16" s="1136">
        <f>H16*J16</f>
        <v>0</v>
      </c>
      <c r="L16" s="950">
        <f>H16+K16</f>
        <v>0</v>
      </c>
      <c r="M16" s="175"/>
      <c r="N16" s="840"/>
      <c r="O16" s="841">
        <v>0</v>
      </c>
      <c r="P16" s="841">
        <v>0</v>
      </c>
      <c r="Q16" s="1034">
        <v>0</v>
      </c>
      <c r="R16" s="842">
        <v>0</v>
      </c>
      <c r="S16" s="176"/>
    </row>
    <row r="17" spans="2:22" x14ac:dyDescent="0.25">
      <c r="B17" s="167"/>
      <c r="C17" s="556"/>
      <c r="D17" s="770"/>
      <c r="E17" s="715"/>
      <c r="F17" s="837"/>
      <c r="G17" s="587"/>
      <c r="H17" s="951">
        <f t="shared" ref="H17:H24" si="0">F17*G17</f>
        <v>0</v>
      </c>
      <c r="I17" s="587"/>
      <c r="J17" s="1137">
        <v>0</v>
      </c>
      <c r="K17" s="1138">
        <f t="shared" ref="K17:K24" si="1">H17*J17</f>
        <v>0</v>
      </c>
      <c r="L17" s="952">
        <f>H17+K17</f>
        <v>0</v>
      </c>
      <c r="M17" s="175"/>
      <c r="N17" s="843">
        <v>0</v>
      </c>
      <c r="O17" s="837">
        <v>0</v>
      </c>
      <c r="P17" s="837">
        <v>0</v>
      </c>
      <c r="Q17" s="1035">
        <v>0</v>
      </c>
      <c r="R17" s="844">
        <v>0</v>
      </c>
      <c r="S17" s="177"/>
    </row>
    <row r="18" spans="2:22" x14ac:dyDescent="0.25">
      <c r="B18" s="167"/>
      <c r="C18" s="556"/>
      <c r="D18" s="770"/>
      <c r="E18" s="715"/>
      <c r="F18" s="837"/>
      <c r="G18" s="587"/>
      <c r="H18" s="951">
        <f t="shared" si="0"/>
        <v>0</v>
      </c>
      <c r="I18" s="587"/>
      <c r="J18" s="587">
        <v>0</v>
      </c>
      <c r="K18" s="1501">
        <f t="shared" si="1"/>
        <v>0</v>
      </c>
      <c r="L18" s="952">
        <f t="shared" ref="L18:L24" si="2">H18+K18</f>
        <v>0</v>
      </c>
      <c r="M18" s="175"/>
      <c r="N18" s="843">
        <v>0</v>
      </c>
      <c r="O18" s="837">
        <v>0</v>
      </c>
      <c r="P18" s="837">
        <v>0</v>
      </c>
      <c r="Q18" s="1035">
        <v>0</v>
      </c>
      <c r="R18" s="844">
        <v>0</v>
      </c>
      <c r="S18" s="152"/>
    </row>
    <row r="19" spans="2:22" x14ac:dyDescent="0.25">
      <c r="B19" s="167"/>
      <c r="C19" s="556"/>
      <c r="D19" s="770"/>
      <c r="E19" s="715"/>
      <c r="F19" s="837"/>
      <c r="G19" s="587"/>
      <c r="H19" s="951">
        <f t="shared" si="0"/>
        <v>0</v>
      </c>
      <c r="I19" s="587"/>
      <c r="J19" s="587">
        <v>0</v>
      </c>
      <c r="K19" s="1138">
        <f t="shared" si="1"/>
        <v>0</v>
      </c>
      <c r="L19" s="952">
        <f t="shared" si="2"/>
        <v>0</v>
      </c>
      <c r="M19" s="175"/>
      <c r="N19" s="843">
        <v>0</v>
      </c>
      <c r="O19" s="837">
        <v>0</v>
      </c>
      <c r="P19" s="837">
        <v>0</v>
      </c>
      <c r="Q19" s="1035">
        <v>0</v>
      </c>
      <c r="R19" s="844">
        <v>0</v>
      </c>
      <c r="S19" s="152"/>
    </row>
    <row r="20" spans="2:22" x14ac:dyDescent="0.25">
      <c r="B20" s="167"/>
      <c r="C20" s="556"/>
      <c r="D20" s="770"/>
      <c r="E20" s="715"/>
      <c r="F20" s="837"/>
      <c r="G20" s="587"/>
      <c r="H20" s="951">
        <f t="shared" si="0"/>
        <v>0</v>
      </c>
      <c r="I20" s="587"/>
      <c r="J20" s="587">
        <v>0</v>
      </c>
      <c r="K20" s="1138">
        <f t="shared" si="1"/>
        <v>0</v>
      </c>
      <c r="L20" s="952">
        <f>H20+K20</f>
        <v>0</v>
      </c>
      <c r="M20" s="175"/>
      <c r="N20" s="843">
        <v>0</v>
      </c>
      <c r="O20" s="837">
        <v>0</v>
      </c>
      <c r="P20" s="837">
        <v>0</v>
      </c>
      <c r="Q20" s="1035">
        <v>0</v>
      </c>
      <c r="R20" s="844">
        <v>0</v>
      </c>
      <c r="S20" s="152"/>
    </row>
    <row r="21" spans="2:22" x14ac:dyDescent="0.25">
      <c r="B21" s="167"/>
      <c r="C21" s="556"/>
      <c r="D21" s="770"/>
      <c r="E21" s="715"/>
      <c r="F21" s="837"/>
      <c r="G21" s="587"/>
      <c r="H21" s="951">
        <f t="shared" si="0"/>
        <v>0</v>
      </c>
      <c r="I21" s="587"/>
      <c r="J21" s="587">
        <v>0</v>
      </c>
      <c r="K21" s="1138">
        <f t="shared" si="1"/>
        <v>0</v>
      </c>
      <c r="L21" s="952">
        <f t="shared" si="2"/>
        <v>0</v>
      </c>
      <c r="M21" s="175"/>
      <c r="N21" s="843">
        <v>0</v>
      </c>
      <c r="O21" s="837">
        <v>0</v>
      </c>
      <c r="P21" s="837">
        <v>0</v>
      </c>
      <c r="Q21" s="1035">
        <v>0</v>
      </c>
      <c r="R21" s="844">
        <v>0</v>
      </c>
      <c r="S21" s="152"/>
    </row>
    <row r="22" spans="2:22" x14ac:dyDescent="0.25">
      <c r="B22" s="167"/>
      <c r="C22" s="556"/>
      <c r="D22" s="770"/>
      <c r="E22" s="715"/>
      <c r="F22" s="837"/>
      <c r="G22" s="587"/>
      <c r="H22" s="951">
        <f t="shared" si="0"/>
        <v>0</v>
      </c>
      <c r="I22" s="587"/>
      <c r="J22" s="587">
        <v>0</v>
      </c>
      <c r="K22" s="1138">
        <f t="shared" si="1"/>
        <v>0</v>
      </c>
      <c r="L22" s="952">
        <f t="shared" si="2"/>
        <v>0</v>
      </c>
      <c r="M22" s="175"/>
      <c r="N22" s="843">
        <v>0</v>
      </c>
      <c r="O22" s="837">
        <v>0</v>
      </c>
      <c r="P22" s="837">
        <v>0</v>
      </c>
      <c r="Q22" s="1035">
        <v>0</v>
      </c>
      <c r="R22" s="844">
        <v>0</v>
      </c>
      <c r="S22" s="152"/>
    </row>
    <row r="23" spans="2:22" x14ac:dyDescent="0.25">
      <c r="B23" s="167"/>
      <c r="C23" s="556"/>
      <c r="D23" s="770"/>
      <c r="E23" s="715"/>
      <c r="F23" s="837"/>
      <c r="G23" s="587"/>
      <c r="H23" s="951">
        <f t="shared" si="0"/>
        <v>0</v>
      </c>
      <c r="I23" s="587"/>
      <c r="J23" s="587">
        <v>0</v>
      </c>
      <c r="K23" s="1138">
        <f t="shared" si="1"/>
        <v>0</v>
      </c>
      <c r="L23" s="952">
        <f t="shared" si="2"/>
        <v>0</v>
      </c>
      <c r="M23" s="175"/>
      <c r="N23" s="843">
        <v>0</v>
      </c>
      <c r="O23" s="837">
        <v>0</v>
      </c>
      <c r="P23" s="837">
        <v>0</v>
      </c>
      <c r="Q23" s="1035">
        <v>0</v>
      </c>
      <c r="R23" s="844">
        <v>0</v>
      </c>
      <c r="S23" s="152"/>
    </row>
    <row r="24" spans="2:22" x14ac:dyDescent="0.25">
      <c r="B24" s="167"/>
      <c r="C24" s="764"/>
      <c r="D24" s="774"/>
      <c r="E24" s="763"/>
      <c r="F24" s="838"/>
      <c r="G24" s="773"/>
      <c r="H24" s="953">
        <f t="shared" si="0"/>
        <v>0</v>
      </c>
      <c r="I24" s="873"/>
      <c r="J24" s="873">
        <v>0</v>
      </c>
      <c r="K24" s="1139">
        <f t="shared" si="1"/>
        <v>0</v>
      </c>
      <c r="L24" s="955">
        <f t="shared" si="2"/>
        <v>0</v>
      </c>
      <c r="M24" s="175"/>
      <c r="N24" s="845">
        <v>0</v>
      </c>
      <c r="O24" s="838">
        <v>0</v>
      </c>
      <c r="P24" s="838">
        <v>0</v>
      </c>
      <c r="Q24" s="1036">
        <v>0</v>
      </c>
      <c r="R24" s="846">
        <v>0</v>
      </c>
      <c r="S24" s="152"/>
    </row>
    <row r="25" spans="2:22" x14ac:dyDescent="0.25">
      <c r="B25" s="167"/>
      <c r="C25" s="956"/>
      <c r="D25" s="957"/>
      <c r="E25" s="958"/>
      <c r="F25" s="959"/>
      <c r="G25" s="960"/>
      <c r="H25" s="870"/>
      <c r="I25" s="2057" t="s">
        <v>638</v>
      </c>
      <c r="J25" s="2057"/>
      <c r="K25" s="2058"/>
      <c r="L25" s="961">
        <f>SUMIF(D16:D24,"On Site",L16:L24)</f>
        <v>0</v>
      </c>
      <c r="M25" s="175"/>
      <c r="N25" s="1502"/>
      <c r="O25" s="1503"/>
      <c r="P25" s="1503"/>
      <c r="Q25" s="1504"/>
      <c r="R25" s="1505"/>
      <c r="S25" s="152"/>
    </row>
    <row r="26" spans="2:22" ht="15.75" thickBot="1" x14ac:dyDescent="0.3">
      <c r="B26" s="167"/>
      <c r="C26" s="956"/>
      <c r="D26" s="957"/>
      <c r="E26" s="958"/>
      <c r="F26" s="959"/>
      <c r="G26" s="960"/>
      <c r="H26" s="870"/>
      <c r="I26" s="2057" t="s">
        <v>639</v>
      </c>
      <c r="J26" s="2057"/>
      <c r="K26" s="2058"/>
      <c r="L26" s="962">
        <f>SUMIF(D16:D24,"Off Site",L16:L24)</f>
        <v>0</v>
      </c>
      <c r="M26" s="175"/>
      <c r="N26" s="1502"/>
      <c r="O26" s="1503"/>
      <c r="P26" s="1503"/>
      <c r="Q26" s="1504"/>
      <c r="R26" s="1505"/>
      <c r="S26" s="152"/>
    </row>
    <row r="27" spans="2:22" ht="17.25" thickTop="1" thickBot="1" x14ac:dyDescent="0.3">
      <c r="B27" s="178"/>
      <c r="C27" s="2055" t="s">
        <v>327</v>
      </c>
      <c r="D27" s="2056"/>
      <c r="E27" s="2056"/>
      <c r="F27" s="2056"/>
      <c r="G27" s="2056"/>
      <c r="H27" s="871"/>
      <c r="I27" s="871"/>
      <c r="J27" s="871"/>
      <c r="K27" s="872"/>
      <c r="L27" s="839">
        <f>ROUND((SUM(L16:L24)),0)</f>
        <v>0</v>
      </c>
      <c r="M27" s="180"/>
      <c r="N27" s="847">
        <f>ROUND((SUM(N16:N24)),0)</f>
        <v>0</v>
      </c>
      <c r="O27" s="848">
        <f t="shared" ref="O27:Q27" si="3">ROUND((SUM(O16:O24)),0)</f>
        <v>0</v>
      </c>
      <c r="P27" s="848">
        <f t="shared" si="3"/>
        <v>0</v>
      </c>
      <c r="Q27" s="848">
        <f t="shared" si="3"/>
        <v>0</v>
      </c>
      <c r="R27" s="849">
        <f>ROUND((SUM(R16:R24)),0)</f>
        <v>0</v>
      </c>
      <c r="S27" s="152"/>
      <c r="V27" s="1600"/>
    </row>
    <row r="28" spans="2:22" ht="15" customHeight="1" x14ac:dyDescent="0.25">
      <c r="B28" s="178"/>
      <c r="C28" s="183"/>
      <c r="D28" s="183"/>
      <c r="E28" s="183"/>
      <c r="F28" s="183"/>
      <c r="G28" s="183"/>
      <c r="H28" s="2012" t="str">
        <f>IF(L27&gt;(SUM(N27:R27)),Messages!B83,(IF(AND(L27&lt;&gt;0,L27&lt;=(SUM(N27:R27))),Messages!B84,"")))</f>
        <v/>
      </c>
      <c r="I28" s="2012"/>
      <c r="J28" s="2012"/>
      <c r="K28" s="2012"/>
      <c r="L28" s="2012"/>
      <c r="M28" s="181"/>
      <c r="N28" s="2004" t="str">
        <f>IF((ABS((SUM(O27:R27))-'8B'!F40))&gt;=10,Messages!B86,"")</f>
        <v/>
      </c>
      <c r="O28" s="2004"/>
      <c r="P28" s="2004"/>
      <c r="Q28" s="2004"/>
      <c r="R28" s="2004"/>
      <c r="S28" s="152"/>
      <c r="V28" s="1600"/>
    </row>
    <row r="29" spans="2:22" ht="15" customHeight="1" x14ac:dyDescent="0.25">
      <c r="B29" s="178"/>
      <c r="C29" s="183"/>
      <c r="D29" s="183"/>
      <c r="E29" s="183"/>
      <c r="F29" s="183"/>
      <c r="G29" s="183"/>
      <c r="H29" s="186"/>
      <c r="I29" s="186"/>
      <c r="J29" s="186"/>
      <c r="K29" s="181"/>
      <c r="L29" s="181"/>
      <c r="M29" s="181"/>
      <c r="N29" s="2005"/>
      <c r="O29" s="2005"/>
      <c r="P29" s="2005"/>
      <c r="Q29" s="2005"/>
      <c r="R29" s="2005"/>
      <c r="S29" s="152"/>
    </row>
    <row r="30" spans="2:22" ht="7.5" customHeight="1" thickBot="1" x14ac:dyDescent="0.3">
      <c r="B30" s="178"/>
      <c r="C30" s="183"/>
      <c r="D30" s="183"/>
      <c r="E30" s="183"/>
      <c r="F30" s="183"/>
      <c r="G30" s="183"/>
      <c r="H30" s="186"/>
      <c r="I30" s="186"/>
      <c r="J30" s="186"/>
      <c r="K30" s="181"/>
      <c r="L30" s="181"/>
      <c r="M30" s="181"/>
      <c r="N30" s="1173"/>
      <c r="O30" s="1173"/>
      <c r="P30" s="1173"/>
      <c r="Q30" s="1173"/>
      <c r="R30" s="1173"/>
      <c r="S30" s="152"/>
    </row>
    <row r="31" spans="2:22" ht="16.5" thickBot="1" x14ac:dyDescent="0.3">
      <c r="B31" s="167"/>
      <c r="C31" s="2022" t="s">
        <v>328</v>
      </c>
      <c r="D31" s="2023"/>
      <c r="E31" s="2023"/>
      <c r="F31" s="2023"/>
      <c r="G31" s="2023"/>
      <c r="H31" s="2023"/>
      <c r="I31" s="2023"/>
      <c r="J31" s="2023"/>
      <c r="K31" s="2023"/>
      <c r="L31" s="2024"/>
      <c r="M31"/>
      <c r="N31" s="2018" t="s">
        <v>330</v>
      </c>
      <c r="O31" s="2019"/>
      <c r="P31" s="2019"/>
      <c r="Q31" s="2020"/>
      <c r="R31" s="2021"/>
      <c r="S31" s="152"/>
    </row>
    <row r="32" spans="2:22" ht="78" thickBot="1" x14ac:dyDescent="0.3">
      <c r="B32" s="178"/>
      <c r="C32" s="2025" t="s">
        <v>950</v>
      </c>
      <c r="D32" s="2026"/>
      <c r="E32" s="890" t="s">
        <v>323</v>
      </c>
      <c r="F32" s="891" t="s">
        <v>948</v>
      </c>
      <c r="G32" s="892" t="s">
        <v>324</v>
      </c>
      <c r="H32" s="891" t="s">
        <v>325</v>
      </c>
      <c r="I32" s="1062" t="s">
        <v>677</v>
      </c>
      <c r="J32" s="440" t="s">
        <v>676</v>
      </c>
      <c r="K32" s="892" t="s">
        <v>326</v>
      </c>
      <c r="L32" s="893" t="s">
        <v>329</v>
      </c>
      <c r="M32" s="173"/>
      <c r="N32" s="1255" t="str">
        <f>IF('8B'!C46="","Enter Source Name on Form 8B",'8B'!C46)</f>
        <v>Enter Source Name on Form 8B</v>
      </c>
      <c r="O32" s="1256" t="str">
        <f>IF('8B'!C47="","Enter Source Name on Form 8B",'8B'!C47)</f>
        <v>Enter Source Name on Form 8B</v>
      </c>
      <c r="P32" s="1256" t="str">
        <f>IF('8B'!C48="","Enter Source Name on Form 8B",'8B'!C48)</f>
        <v>Enter Source Name on Form 8B</v>
      </c>
      <c r="Q32" s="1257" t="str">
        <f>IF('8B'!C49="","Enter Source Name on Form 8B",'8B'!C49)</f>
        <v>Enter Source Name on Form 8B</v>
      </c>
      <c r="R32" s="1251" t="s">
        <v>331</v>
      </c>
      <c r="S32" s="152"/>
    </row>
    <row r="33" spans="2:26" ht="15" customHeight="1" x14ac:dyDescent="0.25">
      <c r="B33" s="178"/>
      <c r="C33" s="2027"/>
      <c r="D33" s="2028"/>
      <c r="E33" s="584"/>
      <c r="F33" s="835"/>
      <c r="G33" s="585">
        <v>0</v>
      </c>
      <c r="H33" s="949">
        <f t="shared" ref="H33:H41" si="4">F33*G33</f>
        <v>0</v>
      </c>
      <c r="I33" s="585" t="s">
        <v>505</v>
      </c>
      <c r="J33" s="585">
        <v>0</v>
      </c>
      <c r="K33" s="1136">
        <f>H33*J33</f>
        <v>0</v>
      </c>
      <c r="L33" s="950">
        <f>H33+K33</f>
        <v>0</v>
      </c>
      <c r="M33" s="175"/>
      <c r="N33" s="840">
        <v>0</v>
      </c>
      <c r="O33" s="841">
        <v>0</v>
      </c>
      <c r="P33" s="841">
        <v>0</v>
      </c>
      <c r="Q33" s="1034">
        <v>0</v>
      </c>
      <c r="R33" s="1247"/>
      <c r="S33" s="152"/>
    </row>
    <row r="34" spans="2:26" ht="15" customHeight="1" x14ac:dyDescent="0.25">
      <c r="B34" s="178"/>
      <c r="C34" s="2029"/>
      <c r="D34" s="2030"/>
      <c r="E34" s="586"/>
      <c r="F34" s="836"/>
      <c r="G34" s="587">
        <v>0</v>
      </c>
      <c r="H34" s="951">
        <f t="shared" si="4"/>
        <v>0</v>
      </c>
      <c r="I34" s="587"/>
      <c r="J34" s="1137">
        <v>0</v>
      </c>
      <c r="K34" s="1138">
        <f>H34*J34</f>
        <v>0</v>
      </c>
      <c r="L34" s="952">
        <f>H34+K34</f>
        <v>0</v>
      </c>
      <c r="M34" s="175"/>
      <c r="N34" s="843">
        <v>0</v>
      </c>
      <c r="O34" s="837">
        <v>0</v>
      </c>
      <c r="P34" s="837">
        <v>0</v>
      </c>
      <c r="Q34" s="1035">
        <v>0</v>
      </c>
      <c r="R34" s="1248">
        <v>0</v>
      </c>
      <c r="S34" s="152"/>
    </row>
    <row r="35" spans="2:26" ht="15" customHeight="1" x14ac:dyDescent="0.25">
      <c r="B35" s="178"/>
      <c r="C35" s="2029"/>
      <c r="D35" s="2030"/>
      <c r="E35" s="586"/>
      <c r="F35" s="836"/>
      <c r="G35" s="587">
        <v>0</v>
      </c>
      <c r="H35" s="951">
        <f t="shared" si="4"/>
        <v>0</v>
      </c>
      <c r="I35" s="587"/>
      <c r="J35" s="587">
        <v>0</v>
      </c>
      <c r="K35" s="1501">
        <f t="shared" ref="K35:K41" si="5">H35*J35</f>
        <v>0</v>
      </c>
      <c r="L35" s="952">
        <f t="shared" ref="L35:L41" si="6">H35+K35</f>
        <v>0</v>
      </c>
      <c r="M35" s="175"/>
      <c r="N35" s="843">
        <v>0</v>
      </c>
      <c r="O35" s="837">
        <v>0</v>
      </c>
      <c r="P35" s="837">
        <v>0</v>
      </c>
      <c r="Q35" s="1035">
        <v>0</v>
      </c>
      <c r="R35" s="1248">
        <v>0</v>
      </c>
      <c r="S35" s="152"/>
    </row>
    <row r="36" spans="2:26" ht="15" customHeight="1" x14ac:dyDescent="0.25">
      <c r="B36" s="178"/>
      <c r="C36" s="2029"/>
      <c r="D36" s="2030"/>
      <c r="E36" s="586"/>
      <c r="F36" s="836"/>
      <c r="G36" s="587">
        <v>0</v>
      </c>
      <c r="H36" s="951">
        <f t="shared" si="4"/>
        <v>0</v>
      </c>
      <c r="I36" s="587"/>
      <c r="J36" s="587">
        <v>0</v>
      </c>
      <c r="K36" s="1138">
        <f t="shared" si="5"/>
        <v>0</v>
      </c>
      <c r="L36" s="952">
        <f t="shared" si="6"/>
        <v>0</v>
      </c>
      <c r="M36" s="175"/>
      <c r="N36" s="843">
        <v>0</v>
      </c>
      <c r="O36" s="837">
        <v>0</v>
      </c>
      <c r="P36" s="837">
        <v>0</v>
      </c>
      <c r="Q36" s="1035">
        <v>0</v>
      </c>
      <c r="R36" s="1248">
        <v>0</v>
      </c>
      <c r="S36" s="152"/>
    </row>
    <row r="37" spans="2:26" ht="15" customHeight="1" x14ac:dyDescent="0.25">
      <c r="B37" s="178"/>
      <c r="C37" s="2029"/>
      <c r="D37" s="2030"/>
      <c r="E37" s="586"/>
      <c r="F37" s="836"/>
      <c r="G37" s="587">
        <v>0</v>
      </c>
      <c r="H37" s="951">
        <f t="shared" si="4"/>
        <v>0</v>
      </c>
      <c r="I37" s="587"/>
      <c r="J37" s="587">
        <v>0</v>
      </c>
      <c r="K37" s="1138">
        <f t="shared" si="5"/>
        <v>0</v>
      </c>
      <c r="L37" s="952">
        <f t="shared" si="6"/>
        <v>0</v>
      </c>
      <c r="M37" s="175"/>
      <c r="N37" s="843">
        <v>0</v>
      </c>
      <c r="O37" s="837">
        <v>0</v>
      </c>
      <c r="P37" s="837">
        <v>0</v>
      </c>
      <c r="Q37" s="1035">
        <v>0</v>
      </c>
      <c r="R37" s="1248">
        <v>0</v>
      </c>
      <c r="S37" s="152"/>
    </row>
    <row r="38" spans="2:26" ht="15" customHeight="1" x14ac:dyDescent="0.25">
      <c r="B38" s="178"/>
      <c r="C38" s="2029"/>
      <c r="D38" s="2030"/>
      <c r="E38" s="586"/>
      <c r="F38" s="837"/>
      <c r="G38" s="587">
        <v>0</v>
      </c>
      <c r="H38" s="951">
        <f t="shared" si="4"/>
        <v>0</v>
      </c>
      <c r="I38" s="587"/>
      <c r="J38" s="587">
        <v>0</v>
      </c>
      <c r="K38" s="1138">
        <f t="shared" si="5"/>
        <v>0</v>
      </c>
      <c r="L38" s="952">
        <f t="shared" si="6"/>
        <v>0</v>
      </c>
      <c r="M38" s="175"/>
      <c r="N38" s="843">
        <v>0</v>
      </c>
      <c r="O38" s="837">
        <v>0</v>
      </c>
      <c r="P38" s="837">
        <v>0</v>
      </c>
      <c r="Q38" s="1035">
        <v>0</v>
      </c>
      <c r="R38" s="1248">
        <v>0</v>
      </c>
      <c r="S38" s="152"/>
    </row>
    <row r="39" spans="2:26" ht="15" customHeight="1" x14ac:dyDescent="0.25">
      <c r="B39" s="178"/>
      <c r="C39" s="2029"/>
      <c r="D39" s="2030"/>
      <c r="E39" s="586"/>
      <c r="F39" s="837"/>
      <c r="G39" s="587">
        <v>0</v>
      </c>
      <c r="H39" s="951">
        <f t="shared" si="4"/>
        <v>0</v>
      </c>
      <c r="I39" s="587"/>
      <c r="J39" s="587">
        <v>0</v>
      </c>
      <c r="K39" s="1138">
        <f t="shared" si="5"/>
        <v>0</v>
      </c>
      <c r="L39" s="952">
        <f t="shared" si="6"/>
        <v>0</v>
      </c>
      <c r="M39" s="175"/>
      <c r="N39" s="843">
        <v>0</v>
      </c>
      <c r="O39" s="837">
        <v>0</v>
      </c>
      <c r="P39" s="837">
        <v>0</v>
      </c>
      <c r="Q39" s="1035">
        <v>0</v>
      </c>
      <c r="R39" s="1248">
        <v>0</v>
      </c>
      <c r="S39" s="152"/>
    </row>
    <row r="40" spans="2:26" ht="15" customHeight="1" x14ac:dyDescent="0.25">
      <c r="B40" s="178"/>
      <c r="C40" s="2029"/>
      <c r="D40" s="2030"/>
      <c r="E40" s="586"/>
      <c r="F40" s="837"/>
      <c r="G40" s="587">
        <v>0</v>
      </c>
      <c r="H40" s="951">
        <f t="shared" si="4"/>
        <v>0</v>
      </c>
      <c r="I40" s="587"/>
      <c r="J40" s="587">
        <v>0</v>
      </c>
      <c r="K40" s="1138">
        <f t="shared" si="5"/>
        <v>0</v>
      </c>
      <c r="L40" s="952">
        <f t="shared" si="6"/>
        <v>0</v>
      </c>
      <c r="M40" s="175"/>
      <c r="N40" s="843">
        <v>0</v>
      </c>
      <c r="O40" s="837">
        <v>0</v>
      </c>
      <c r="P40" s="837">
        <v>0</v>
      </c>
      <c r="Q40" s="1035">
        <v>0</v>
      </c>
      <c r="R40" s="1248">
        <v>0</v>
      </c>
      <c r="S40" s="152"/>
    </row>
    <row r="41" spans="2:26" ht="15" customHeight="1" thickBot="1" x14ac:dyDescent="0.3">
      <c r="B41" s="178"/>
      <c r="C41" s="2031"/>
      <c r="D41" s="2032"/>
      <c r="E41" s="1033"/>
      <c r="F41" s="853"/>
      <c r="G41" s="873">
        <v>0</v>
      </c>
      <c r="H41" s="954">
        <f t="shared" si="4"/>
        <v>0</v>
      </c>
      <c r="I41" s="873"/>
      <c r="J41" s="873">
        <v>0</v>
      </c>
      <c r="K41" s="1139">
        <f t="shared" si="5"/>
        <v>0</v>
      </c>
      <c r="L41" s="955">
        <f t="shared" si="6"/>
        <v>0</v>
      </c>
      <c r="M41" s="175"/>
      <c r="N41" s="845">
        <v>0</v>
      </c>
      <c r="O41" s="838">
        <v>0</v>
      </c>
      <c r="P41" s="838">
        <v>0</v>
      </c>
      <c r="Q41" s="1036">
        <v>0</v>
      </c>
      <c r="R41" s="1252">
        <v>0</v>
      </c>
      <c r="S41" s="152"/>
    </row>
    <row r="42" spans="2:26" ht="15" customHeight="1" thickTop="1" thickBot="1" x14ac:dyDescent="0.3">
      <c r="B42" s="178"/>
      <c r="C42" s="2016" t="s">
        <v>332</v>
      </c>
      <c r="D42" s="2017"/>
      <c r="E42" s="2017"/>
      <c r="F42" s="2017"/>
      <c r="G42" s="179"/>
      <c r="H42" s="179"/>
      <c r="I42" s="871"/>
      <c r="J42" s="871"/>
      <c r="K42" s="872"/>
      <c r="L42" s="839">
        <f>ROUND((SUM(L33:L41)),0)</f>
        <v>0</v>
      </c>
      <c r="M42" s="180"/>
      <c r="N42" s="1039">
        <f>ROUND((SUM(N33:N41)),0)</f>
        <v>0</v>
      </c>
      <c r="O42" s="1040">
        <f t="shared" ref="O42:R42" si="7">ROUND((SUM(O33:O41)),0)</f>
        <v>0</v>
      </c>
      <c r="P42" s="1040">
        <f t="shared" si="7"/>
        <v>0</v>
      </c>
      <c r="Q42" s="1250">
        <f t="shared" si="7"/>
        <v>0</v>
      </c>
      <c r="R42" s="1041">
        <f t="shared" si="7"/>
        <v>0</v>
      </c>
      <c r="S42" s="152"/>
    </row>
    <row r="43" spans="2:26" ht="15" customHeight="1" x14ac:dyDescent="0.25">
      <c r="B43" s="178"/>
      <c r="C43" s="183"/>
      <c r="D43" s="183"/>
      <c r="E43" s="183"/>
      <c r="F43" s="2005" t="str">
        <f>IF(L42&gt;(SUM(N42:R42)),Messages!B88,(IF(AND(L42&lt;&gt;0,L42&lt;=(SUM(N42:R42))),Messages!B89,"")))</f>
        <v/>
      </c>
      <c r="G43" s="2005"/>
      <c r="H43" s="2005"/>
      <c r="I43" s="2005"/>
      <c r="J43" s="2005"/>
      <c r="K43" s="2005"/>
      <c r="L43" s="2005"/>
      <c r="M43" s="181"/>
      <c r="N43" s="1563"/>
      <c r="O43" s="1563"/>
      <c r="P43" s="1563"/>
      <c r="Q43" s="1563"/>
      <c r="R43" s="1563"/>
      <c r="S43" s="152"/>
      <c r="U43" s="1537"/>
      <c r="V43" s="1537"/>
      <c r="W43" s="1537"/>
      <c r="X43" s="1537"/>
      <c r="Y43" s="1537"/>
      <c r="Z43" s="1537"/>
    </row>
    <row r="44" spans="2:26" ht="15" customHeight="1" thickBot="1" x14ac:dyDescent="0.3">
      <c r="B44" s="178"/>
      <c r="C44" s="183"/>
      <c r="D44" s="183"/>
      <c r="E44" s="183"/>
      <c r="F44" s="183"/>
      <c r="G44" s="183"/>
      <c r="H44" s="1172"/>
      <c r="I44" s="1172"/>
      <c r="J44" s="1172"/>
      <c r="K44" s="1172"/>
      <c r="L44" s="1172"/>
      <c r="M44" s="181"/>
      <c r="N44" s="1157"/>
      <c r="O44" s="1157"/>
      <c r="P44" s="1157"/>
      <c r="Q44" s="1157"/>
      <c r="R44" s="1157"/>
      <c r="S44" s="152"/>
      <c r="U44" s="1537"/>
      <c r="V44" s="1537"/>
      <c r="W44" s="1537"/>
      <c r="X44" s="1537"/>
      <c r="Y44" s="1537"/>
      <c r="Z44" s="1537"/>
    </row>
    <row r="45" spans="2:26" ht="37.5" thickBot="1" x14ac:dyDescent="0.3">
      <c r="B45" s="178"/>
      <c r="C45" s="2013" t="s">
        <v>667</v>
      </c>
      <c r="D45" s="2014"/>
      <c r="E45" s="2014"/>
      <c r="F45" s="2014"/>
      <c r="G45" s="2014"/>
      <c r="H45" s="2014"/>
      <c r="I45" s="2014"/>
      <c r="J45" s="2014"/>
      <c r="K45" s="2014"/>
      <c r="L45" s="2015"/>
      <c r="M45" s="181"/>
      <c r="N45" s="1258" t="str">
        <f>N32</f>
        <v>Enter Source Name on Form 8B</v>
      </c>
      <c r="O45" s="1259" t="str">
        <f>O32</f>
        <v>Enter Source Name on Form 8B</v>
      </c>
      <c r="P45" s="1259" t="str">
        <f>P32</f>
        <v>Enter Source Name on Form 8B</v>
      </c>
      <c r="Q45" s="1260" t="str">
        <f>Q32</f>
        <v>Enter Source Name on Form 8B</v>
      </c>
      <c r="R45" s="1246" t="s">
        <v>331</v>
      </c>
      <c r="S45" s="152"/>
      <c r="U45" s="1537"/>
      <c r="W45" s="1537"/>
      <c r="X45" s="1537"/>
      <c r="Y45" s="1537"/>
      <c r="Z45" s="1537"/>
    </row>
    <row r="46" spans="2:26" ht="15" customHeight="1" x14ac:dyDescent="0.25">
      <c r="B46" s="178"/>
      <c r="C46"/>
      <c r="D46"/>
      <c r="E46"/>
      <c r="F46" s="2007" t="s">
        <v>643</v>
      </c>
      <c r="G46" s="2007"/>
      <c r="H46" s="2007"/>
      <c r="I46" s="894"/>
      <c r="J46" s="894"/>
      <c r="K46" s="895"/>
      <c r="L46" s="850">
        <v>0</v>
      </c>
      <c r="M46" s="184"/>
      <c r="N46" s="840">
        <v>0</v>
      </c>
      <c r="O46" s="841">
        <v>0</v>
      </c>
      <c r="P46" s="841">
        <v>0</v>
      </c>
      <c r="Q46" s="1034">
        <v>0</v>
      </c>
      <c r="R46" s="1247">
        <v>0</v>
      </c>
      <c r="S46" s="152"/>
      <c r="U46" s="1537"/>
      <c r="V46" s="1537"/>
      <c r="W46" s="1537"/>
      <c r="X46" s="1537"/>
      <c r="Y46" s="1537"/>
      <c r="Z46" s="1537"/>
    </row>
    <row r="47" spans="2:26" x14ac:dyDescent="0.25">
      <c r="B47" s="178"/>
      <c r="C47"/>
      <c r="D47"/>
      <c r="E47"/>
      <c r="F47" s="896" t="s">
        <v>333</v>
      </c>
      <c r="G47" s="897"/>
      <c r="H47" s="897"/>
      <c r="I47" s="897"/>
      <c r="J47" s="897"/>
      <c r="K47" s="898"/>
      <c r="L47" s="851">
        <v>0</v>
      </c>
      <c r="M47" s="184"/>
      <c r="N47" s="843">
        <v>0</v>
      </c>
      <c r="O47" s="837">
        <v>0</v>
      </c>
      <c r="P47" s="837">
        <v>0</v>
      </c>
      <c r="Q47" s="1035">
        <v>0</v>
      </c>
      <c r="R47" s="1248">
        <v>0</v>
      </c>
      <c r="S47" s="152"/>
    </row>
    <row r="48" spans="2:26" ht="15.75" customHeight="1" x14ac:dyDescent="0.25">
      <c r="B48" s="178"/>
      <c r="C48"/>
      <c r="D48"/>
      <c r="E48"/>
      <c r="F48" s="2011" t="s">
        <v>644</v>
      </c>
      <c r="G48" s="2011"/>
      <c r="H48" s="897"/>
      <c r="I48" s="897"/>
      <c r="J48" s="897"/>
      <c r="K48" s="898"/>
      <c r="L48" s="851">
        <v>0</v>
      </c>
      <c r="M48" s="184"/>
      <c r="N48" s="843">
        <v>0</v>
      </c>
      <c r="O48" s="837">
        <v>0</v>
      </c>
      <c r="P48" s="837">
        <v>0</v>
      </c>
      <c r="Q48" s="1035">
        <v>0</v>
      </c>
      <c r="R48" s="1248">
        <v>0</v>
      </c>
      <c r="S48" s="152"/>
    </row>
    <row r="49" spans="2:23" x14ac:dyDescent="0.25">
      <c r="B49" s="178"/>
      <c r="C49"/>
      <c r="D49"/>
      <c r="E49"/>
      <c r="F49" s="896" t="s">
        <v>334</v>
      </c>
      <c r="G49" s="897"/>
      <c r="H49" s="897"/>
      <c r="I49" s="897"/>
      <c r="J49" s="897"/>
      <c r="K49" s="898"/>
      <c r="L49" s="851">
        <v>0</v>
      </c>
      <c r="M49" s="184"/>
      <c r="N49" s="843">
        <v>0</v>
      </c>
      <c r="O49" s="837">
        <v>0</v>
      </c>
      <c r="P49" s="837">
        <v>0</v>
      </c>
      <c r="Q49" s="1035">
        <v>0</v>
      </c>
      <c r="R49" s="1248">
        <v>0</v>
      </c>
      <c r="S49" s="152"/>
    </row>
    <row r="50" spans="2:23" x14ac:dyDescent="0.25">
      <c r="B50" s="178"/>
      <c r="C50"/>
      <c r="D50"/>
      <c r="E50"/>
      <c r="F50" s="896" t="s">
        <v>335</v>
      </c>
      <c r="G50" s="897"/>
      <c r="H50" s="897"/>
      <c r="I50" s="897"/>
      <c r="J50" s="897"/>
      <c r="K50" s="898"/>
      <c r="L50" s="851">
        <v>0</v>
      </c>
      <c r="M50" s="184"/>
      <c r="N50" s="843">
        <v>0</v>
      </c>
      <c r="O50" s="837">
        <v>0</v>
      </c>
      <c r="P50" s="837">
        <v>0</v>
      </c>
      <c r="Q50" s="1035">
        <v>0</v>
      </c>
      <c r="R50" s="1248">
        <v>0</v>
      </c>
      <c r="S50" s="152"/>
    </row>
    <row r="51" spans="2:23" x14ac:dyDescent="0.25">
      <c r="B51" s="178"/>
      <c r="C51"/>
      <c r="D51"/>
      <c r="E51"/>
      <c r="F51" s="1306" t="s">
        <v>336</v>
      </c>
      <c r="G51"/>
      <c r="H51"/>
      <c r="I51"/>
      <c r="J51"/>
      <c r="K51"/>
      <c r="L51" s="851">
        <v>0</v>
      </c>
      <c r="M51" s="184"/>
      <c r="N51" s="843">
        <v>0</v>
      </c>
      <c r="O51" s="837">
        <v>0</v>
      </c>
      <c r="P51" s="837">
        <v>0</v>
      </c>
      <c r="Q51" s="1035">
        <v>0</v>
      </c>
      <c r="R51" s="1248">
        <v>0</v>
      </c>
      <c r="S51" s="152"/>
    </row>
    <row r="52" spans="2:23" x14ac:dyDescent="0.25">
      <c r="B52" s="178"/>
      <c r="C52"/>
      <c r="D52"/>
      <c r="E52"/>
      <c r="F52" s="1306" t="s">
        <v>402</v>
      </c>
      <c r="G52" s="2042"/>
      <c r="H52" s="2043"/>
      <c r="I52" s="2043"/>
      <c r="J52" s="2043"/>
      <c r="K52" s="2044"/>
      <c r="L52" s="851">
        <v>0</v>
      </c>
      <c r="M52" s="184"/>
      <c r="N52" s="843">
        <v>0</v>
      </c>
      <c r="O52" s="837">
        <v>0</v>
      </c>
      <c r="P52" s="837">
        <v>0</v>
      </c>
      <c r="Q52" s="1035">
        <v>0</v>
      </c>
      <c r="R52" s="1248">
        <v>0</v>
      </c>
      <c r="S52" s="152"/>
    </row>
    <row r="53" spans="2:23" x14ac:dyDescent="0.25">
      <c r="B53" s="178"/>
      <c r="C53"/>
      <c r="D53"/>
      <c r="E53"/>
      <c r="F53" s="1306" t="s">
        <v>402</v>
      </c>
      <c r="G53" s="2045"/>
      <c r="H53" s="2046"/>
      <c r="I53" s="2046"/>
      <c r="J53" s="2046"/>
      <c r="K53" s="2047"/>
      <c r="L53" s="851">
        <v>0</v>
      </c>
      <c r="M53" s="184"/>
      <c r="N53" s="843">
        <v>0</v>
      </c>
      <c r="O53" s="837">
        <v>0</v>
      </c>
      <c r="P53" s="837">
        <v>0</v>
      </c>
      <c r="Q53" s="1035">
        <v>0</v>
      </c>
      <c r="R53" s="1248">
        <v>0</v>
      </c>
      <c r="S53" s="152"/>
      <c r="U53"/>
      <c r="V53"/>
      <c r="W53"/>
    </row>
    <row r="54" spans="2:23" x14ac:dyDescent="0.25">
      <c r="B54" s="178"/>
      <c r="C54"/>
      <c r="D54"/>
      <c r="E54"/>
      <c r="F54" s="1306" t="s">
        <v>402</v>
      </c>
      <c r="G54" s="2008"/>
      <c r="H54" s="2009"/>
      <c r="I54" s="2009"/>
      <c r="J54" s="2009"/>
      <c r="K54" s="2010"/>
      <c r="L54" s="851">
        <v>0</v>
      </c>
      <c r="M54" s="184"/>
      <c r="N54" s="843">
        <v>0</v>
      </c>
      <c r="O54" s="837">
        <v>0</v>
      </c>
      <c r="P54" s="837">
        <v>0</v>
      </c>
      <c r="Q54" s="1035">
        <v>0</v>
      </c>
      <c r="R54" s="1248">
        <v>0</v>
      </c>
      <c r="S54" s="152"/>
      <c r="U54"/>
      <c r="V54"/>
      <c r="W54"/>
    </row>
    <row r="55" spans="2:23" ht="15.75" thickBot="1" x14ac:dyDescent="0.3">
      <c r="B55" s="178"/>
      <c r="C55"/>
      <c r="D55"/>
      <c r="E55"/>
      <c r="F55" s="2006" t="s">
        <v>645</v>
      </c>
      <c r="G55" s="2006"/>
      <c r="H55" s="2006"/>
      <c r="I55"/>
      <c r="J55"/>
      <c r="K55"/>
      <c r="L55" s="852">
        <v>0</v>
      </c>
      <c r="M55" s="184"/>
      <c r="N55" s="1253">
        <v>0</v>
      </c>
      <c r="O55" s="853">
        <v>0</v>
      </c>
      <c r="P55" s="853">
        <v>0</v>
      </c>
      <c r="Q55" s="1037">
        <v>0</v>
      </c>
      <c r="R55" s="1249">
        <v>0</v>
      </c>
      <c r="S55" s="152"/>
      <c r="U55"/>
      <c r="V55"/>
      <c r="W55"/>
    </row>
    <row r="56" spans="2:23" ht="17.25" thickTop="1" thickBot="1" x14ac:dyDescent="0.3">
      <c r="B56" s="178"/>
      <c r="C56" s="182"/>
      <c r="D56" s="182"/>
      <c r="E56" s="183"/>
      <c r="F56" s="2048" t="s">
        <v>668</v>
      </c>
      <c r="G56" s="2049"/>
      <c r="H56" s="2049"/>
      <c r="I56" s="2049"/>
      <c r="J56" s="2049"/>
      <c r="K56" s="2050"/>
      <c r="L56" s="1548">
        <f>ROUND((SUM(L46:L55)),0)</f>
        <v>0</v>
      </c>
      <c r="M56" s="186"/>
      <c r="N56" s="854">
        <f>ROUND((SUM(N46:N55)),0)</f>
        <v>0</v>
      </c>
      <c r="O56" s="1254">
        <f t="shared" ref="O56:R56" si="8">ROUND((SUM(O46:O55)),0)</f>
        <v>0</v>
      </c>
      <c r="P56" s="1254">
        <f t="shared" si="8"/>
        <v>0</v>
      </c>
      <c r="Q56" s="1245">
        <f t="shared" si="8"/>
        <v>0</v>
      </c>
      <c r="R56" s="1549">
        <f t="shared" si="8"/>
        <v>0</v>
      </c>
      <c r="S56" s="152"/>
      <c r="U56"/>
      <c r="V56"/>
      <c r="W56"/>
    </row>
    <row r="57" spans="2:23" ht="15.75" customHeight="1" x14ac:dyDescent="0.25">
      <c r="B57" s="178"/>
      <c r="C57" s="182"/>
      <c r="D57" s="182"/>
      <c r="E57" s="183"/>
      <c r="F57" s="2005" t="str">
        <f>IF(L56&gt;(SUM(N56:R56)),Messages!B91,(IF(AND(L56&lt;&gt;0,L56&lt;=(SUM(N56:R56))),Messages!B92,"")))</f>
        <v/>
      </c>
      <c r="G57" s="2005"/>
      <c r="H57" s="2005"/>
      <c r="I57" s="2005"/>
      <c r="J57" s="2005"/>
      <c r="K57" s="2005"/>
      <c r="L57" s="2005"/>
      <c r="M57" s="772"/>
      <c r="N57" s="2051" t="str">
        <f>IF((ABS(((SUM(N42:Q42))+(SUM(N56:Q56)))-'8B'!F50))&gt;=10,Messages!B86,"")</f>
        <v/>
      </c>
      <c r="O57" s="2051"/>
      <c r="P57" s="2051"/>
      <c r="Q57" s="2051"/>
      <c r="R57" s="2051"/>
      <c r="S57" s="152"/>
      <c r="U57"/>
      <c r="V57"/>
      <c r="W57"/>
    </row>
    <row r="58" spans="2:23" ht="15.75" x14ac:dyDescent="0.25">
      <c r="B58" s="167"/>
      <c r="C58" s="183" t="s">
        <v>481</v>
      </c>
      <c r="D58" s="183"/>
      <c r="E58" s="183"/>
      <c r="F58" s="183"/>
      <c r="G58" s="183"/>
      <c r="H58" s="183"/>
      <c r="I58" s="183"/>
      <c r="J58" s="183"/>
      <c r="K58" s="183"/>
      <c r="L58" s="771"/>
      <c r="M58" s="183"/>
      <c r="N58" s="2052"/>
      <c r="O58" s="2052"/>
      <c r="P58" s="2052"/>
      <c r="Q58" s="2052"/>
      <c r="R58" s="2052"/>
      <c r="S58" s="152"/>
      <c r="U58"/>
      <c r="V58"/>
      <c r="W58"/>
    </row>
    <row r="59" spans="2:23" ht="3.75" customHeight="1" thickBot="1" x14ac:dyDescent="0.3">
      <c r="B59" s="167"/>
      <c r="C59" s="183"/>
      <c r="D59" s="183"/>
      <c r="E59" s="183"/>
      <c r="F59" s="183"/>
      <c r="G59" s="183"/>
      <c r="H59" s="183"/>
      <c r="I59" s="183"/>
      <c r="J59" s="183"/>
      <c r="K59" s="183"/>
      <c r="L59" s="771"/>
      <c r="M59" s="183"/>
      <c r="N59" s="1307"/>
      <c r="O59" s="1307"/>
      <c r="P59" s="1307"/>
      <c r="Q59" s="1307"/>
      <c r="R59" s="1307"/>
      <c r="S59" s="152"/>
    </row>
    <row r="60" spans="2:23" x14ac:dyDescent="0.25">
      <c r="B60" s="167"/>
      <c r="C60" s="2033"/>
      <c r="D60" s="2034"/>
      <c r="E60" s="2034"/>
      <c r="F60" s="2034"/>
      <c r="G60" s="2034"/>
      <c r="H60" s="2034"/>
      <c r="I60" s="2034"/>
      <c r="J60" s="2034"/>
      <c r="K60" s="2034"/>
      <c r="L60" s="2034"/>
      <c r="M60" s="2034"/>
      <c r="N60" s="2034"/>
      <c r="O60" s="2034"/>
      <c r="P60" s="2035"/>
      <c r="Q60" s="1132"/>
      <c r="R60" s="112"/>
      <c r="S60" s="152"/>
    </row>
    <row r="61" spans="2:23" x14ac:dyDescent="0.25">
      <c r="B61" s="167"/>
      <c r="C61" s="2036"/>
      <c r="D61" s="1774"/>
      <c r="E61" s="1774"/>
      <c r="F61" s="1774"/>
      <c r="G61" s="1774"/>
      <c r="H61" s="1774"/>
      <c r="I61" s="1774"/>
      <c r="J61" s="1774"/>
      <c r="K61" s="1774"/>
      <c r="L61" s="1774"/>
      <c r="M61" s="1774"/>
      <c r="N61" s="1774"/>
      <c r="O61" s="1774"/>
      <c r="P61" s="2037"/>
      <c r="Q61" s="1132"/>
      <c r="R61" s="112"/>
      <c r="S61" s="152"/>
    </row>
    <row r="62" spans="2:23" x14ac:dyDescent="0.25">
      <c r="B62" s="167"/>
      <c r="C62" s="2036"/>
      <c r="D62" s="1774"/>
      <c r="E62" s="1774"/>
      <c r="F62" s="1774"/>
      <c r="G62" s="1774"/>
      <c r="H62" s="1774"/>
      <c r="I62" s="1774"/>
      <c r="J62" s="1774"/>
      <c r="K62" s="1774"/>
      <c r="L62" s="1774"/>
      <c r="M62" s="1774"/>
      <c r="N62" s="1774"/>
      <c r="O62" s="1774"/>
      <c r="P62" s="2037"/>
      <c r="Q62" s="1132"/>
      <c r="R62" s="112"/>
      <c r="S62" s="152"/>
    </row>
    <row r="63" spans="2:23" x14ac:dyDescent="0.25">
      <c r="B63" s="167"/>
      <c r="C63" s="2036"/>
      <c r="D63" s="1774"/>
      <c r="E63" s="1774"/>
      <c r="F63" s="1774"/>
      <c r="G63" s="1774"/>
      <c r="H63" s="1774"/>
      <c r="I63" s="1774"/>
      <c r="J63" s="1774"/>
      <c r="K63" s="1774"/>
      <c r="L63" s="1774"/>
      <c r="M63" s="1774"/>
      <c r="N63" s="1774"/>
      <c r="O63" s="1774"/>
      <c r="P63" s="2037"/>
      <c r="Q63" s="1132"/>
      <c r="R63" s="112"/>
      <c r="S63" s="152"/>
    </row>
    <row r="64" spans="2:23" ht="15.75" thickBot="1" x14ac:dyDescent="0.3">
      <c r="B64" s="167"/>
      <c r="C64" s="2038"/>
      <c r="D64" s="2039"/>
      <c r="E64" s="2039"/>
      <c r="F64" s="2039"/>
      <c r="G64" s="2039"/>
      <c r="H64" s="2039"/>
      <c r="I64" s="2039"/>
      <c r="J64" s="2040"/>
      <c r="K64" s="2039"/>
      <c r="L64" s="2039"/>
      <c r="M64" s="2039"/>
      <c r="N64" s="2039"/>
      <c r="O64" s="2039"/>
      <c r="P64" s="2041"/>
      <c r="Q64" s="1132"/>
      <c r="R64" s="112"/>
      <c r="S64" s="152"/>
    </row>
    <row r="65" spans="2:19" ht="9" customHeight="1" thickBot="1" x14ac:dyDescent="0.3">
      <c r="B65" s="443"/>
      <c r="C65" s="157"/>
      <c r="D65" s="157"/>
      <c r="E65" s="444"/>
      <c r="F65" s="444"/>
      <c r="G65" s="445"/>
      <c r="H65" s="446"/>
      <c r="I65" s="446"/>
      <c r="J65" s="446"/>
      <c r="K65" s="447"/>
      <c r="L65" s="445"/>
      <c r="M65" s="445"/>
      <c r="N65" s="448"/>
      <c r="O65" s="444"/>
      <c r="P65" s="445"/>
      <c r="Q65" s="445"/>
      <c r="R65" s="157"/>
      <c r="S65" s="158"/>
    </row>
  </sheetData>
  <sheetProtection algorithmName="SHA-512" hashValue="YSktlQJg/Ic7mkBSMdq/eo9FbIHITOdGIVksnXG+mnB3rhU24zZxj70NR3VYY1rMV8+NDUNt9xhJe0Al9iZjYw==" saltValue="YK0asiL6Vx0mJJNnSluu1Q==" spinCount="100000" sheet="1" formatCells="0" formatColumns="0" formatRows="0" insertRows="0"/>
  <mergeCells count="34">
    <mergeCell ref="C35:D35"/>
    <mergeCell ref="C36:D36"/>
    <mergeCell ref="C37:D37"/>
    <mergeCell ref="C38:D38"/>
    <mergeCell ref="C39:D39"/>
    <mergeCell ref="C10:R10"/>
    <mergeCell ref="C14:L14"/>
    <mergeCell ref="N14:R14"/>
    <mergeCell ref="C27:G27"/>
    <mergeCell ref="I25:K25"/>
    <mergeCell ref="I26:K26"/>
    <mergeCell ref="C12:L12"/>
    <mergeCell ref="C60:P64"/>
    <mergeCell ref="G52:K52"/>
    <mergeCell ref="G53:K53"/>
    <mergeCell ref="F56:K56"/>
    <mergeCell ref="F57:L57"/>
    <mergeCell ref="N57:R58"/>
    <mergeCell ref="N28:R29"/>
    <mergeCell ref="F55:H55"/>
    <mergeCell ref="F46:H46"/>
    <mergeCell ref="G54:K54"/>
    <mergeCell ref="F48:G48"/>
    <mergeCell ref="H28:L28"/>
    <mergeCell ref="F43:L43"/>
    <mergeCell ref="C45:L45"/>
    <mergeCell ref="C42:F42"/>
    <mergeCell ref="N31:R31"/>
    <mergeCell ref="C31:L31"/>
    <mergeCell ref="C32:D32"/>
    <mergeCell ref="C33:D33"/>
    <mergeCell ref="C34:D34"/>
    <mergeCell ref="C40:D40"/>
    <mergeCell ref="C41:D41"/>
  </mergeCells>
  <conditionalFormatting sqref="K16:K24">
    <cfRule type="expression" dxfId="29" priority="26">
      <formula>$I16="Actual"</formula>
    </cfRule>
    <cfRule type="expression" dxfId="28" priority="30">
      <formula>$I16&lt;&gt;"Actual"</formula>
    </cfRule>
  </conditionalFormatting>
  <conditionalFormatting sqref="J23:J24">
    <cfRule type="expression" dxfId="27" priority="27">
      <formula>$I23="Actual"</formula>
    </cfRule>
    <cfRule type="expression" dxfId="26" priority="28">
      <formula>$I23&lt;&gt;"Percent"</formula>
    </cfRule>
  </conditionalFormatting>
  <conditionalFormatting sqref="K33:K41">
    <cfRule type="expression" dxfId="25" priority="22">
      <formula>$I33="Actual"</formula>
    </cfRule>
    <cfRule type="expression" dxfId="24" priority="25">
      <formula>$I33&lt;&gt;"Actual"</formula>
    </cfRule>
  </conditionalFormatting>
  <conditionalFormatting sqref="J33:J41">
    <cfRule type="expression" dxfId="23" priority="23">
      <formula>$I33="Actual"</formula>
    </cfRule>
    <cfRule type="expression" dxfId="22" priority="24">
      <formula>$I33&lt;&gt;"Percent"</formula>
    </cfRule>
  </conditionalFormatting>
  <conditionalFormatting sqref="H28">
    <cfRule type="containsText" dxfId="21" priority="16" operator="containsText" text="covered">
      <formula>NOT(ISERROR(SEARCH("covered",H28)))</formula>
    </cfRule>
    <cfRule type="containsText" dxfId="20" priority="17" operator="containsText" text="exceed">
      <formula>NOT(ISERROR(SEARCH("exceed",H28)))</formula>
    </cfRule>
  </conditionalFormatting>
  <conditionalFormatting sqref="F57 F43">
    <cfRule type="containsText" dxfId="19" priority="12" operator="containsText" text="exceed">
      <formula>NOT(ISERROR(SEARCH("exceed",F43)))</formula>
    </cfRule>
    <cfRule type="containsText" dxfId="18" priority="13" operator="containsText" text="covered">
      <formula>NOT(ISERROR(SEARCH("covered",F43)))</formula>
    </cfRule>
  </conditionalFormatting>
  <conditionalFormatting sqref="N30:R30">
    <cfRule type="containsText" dxfId="17" priority="9" operator="containsText" text="warning">
      <formula>NOT(ISERROR(SEARCH("warning",N30)))</formula>
    </cfRule>
  </conditionalFormatting>
  <conditionalFormatting sqref="N59:R59">
    <cfRule type="containsText" dxfId="16" priority="8" operator="containsText" text="warning">
      <formula>NOT(ISERROR(SEARCH("warning",N59)))</formula>
    </cfRule>
  </conditionalFormatting>
  <conditionalFormatting sqref="G52:K52">
    <cfRule type="expression" dxfId="15" priority="7">
      <formula>AND($L52&lt;&gt;0,$G52="")</formula>
    </cfRule>
  </conditionalFormatting>
  <conditionalFormatting sqref="G53:K53">
    <cfRule type="expression" dxfId="14" priority="6">
      <formula>AND($L$53&lt;&gt;0,$G$53="")</formula>
    </cfRule>
  </conditionalFormatting>
  <conditionalFormatting sqref="G54:K54">
    <cfRule type="expression" dxfId="13" priority="5">
      <formula>AND($L$54&lt;&gt;0,$G$54="")</formula>
    </cfRule>
  </conditionalFormatting>
  <conditionalFormatting sqref="J16:J22">
    <cfRule type="expression" dxfId="12" priority="3">
      <formula>$I16="Actual"</formula>
    </cfRule>
    <cfRule type="expression" dxfId="11" priority="4">
      <formula>$I16&lt;&gt;"Percent"</formula>
    </cfRule>
  </conditionalFormatting>
  <conditionalFormatting sqref="N57:R58">
    <cfRule type="containsText" dxfId="10" priority="2" operator="containsText" text="warning">
      <formula>NOT(ISERROR(SEARCH("warning",N57)))</formula>
    </cfRule>
  </conditionalFormatting>
  <conditionalFormatting sqref="N28:R29">
    <cfRule type="containsText" dxfId="9" priority="1" operator="containsText" text="warning">
      <formula>NOT(ISERROR(SEARCH("warning",N28)))</formula>
    </cfRule>
  </conditionalFormatting>
  <dataValidations count="2">
    <dataValidation type="list" allowBlank="1" showInputMessage="1" showErrorMessage="1" sqref="D16:D24">
      <formula1>OnSite_OffSite</formula1>
    </dataValidation>
    <dataValidation type="list" allowBlank="1" showInputMessage="1" showErrorMessage="1" sqref="I16:I24 I33:I41">
      <formula1>Actual_or_Percent</formula1>
    </dataValidation>
  </dataValidations>
  <pageMargins left="0.25" right="0.25" top="0.75" bottom="0.75" header="0.3" footer="0.3"/>
  <pageSetup scale="60" orientation="portrait" r:id="rId1"/>
  <headerFooter>
    <oddFooter>&amp;LForm 8C
Personnel (Services and Operating) and Non-Personnel Expenses&amp;CCFA Forms</oddFooter>
  </headerFooter>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12:AA151"/>
  <sheetViews>
    <sheetView showGridLines="0" topLeftCell="A97" zoomScaleNormal="100" workbookViewId="0">
      <selection activeCell="D117" sqref="D117:W119"/>
    </sheetView>
  </sheetViews>
  <sheetFormatPr defaultColWidth="9.140625" defaultRowHeight="15" x14ac:dyDescent="0.25"/>
  <cols>
    <col min="1" max="3" width="1.7109375" style="315" customWidth="1"/>
    <col min="4" max="4" width="14.28515625" style="315" customWidth="1"/>
    <col min="5" max="5" width="11.7109375" style="315" customWidth="1"/>
    <col min="6" max="6" width="1.42578125" style="315" customWidth="1"/>
    <col min="7" max="7" width="10.28515625" style="315" customWidth="1"/>
    <col min="8" max="8" width="9.140625" style="315"/>
    <col min="9" max="9" width="12" style="315" bestFit="1" customWidth="1"/>
    <col min="10" max="23" width="12.5703125" style="315" bestFit="1" customWidth="1"/>
    <col min="24" max="25" width="1.5703125" style="315" customWidth="1"/>
    <col min="26" max="26" width="9.140625" style="315"/>
    <col min="27" max="27" width="12.5703125" style="315" bestFit="1" customWidth="1"/>
    <col min="28" max="16384" width="9.140625" style="315"/>
  </cols>
  <sheetData>
    <row r="12" spans="2:25" ht="15.75" thickBot="1" x14ac:dyDescent="0.3"/>
    <row r="13" spans="2:25" ht="9" customHeight="1" x14ac:dyDescent="0.25">
      <c r="B13" s="1538"/>
      <c r="C13" s="1263"/>
      <c r="D13" s="535"/>
      <c r="E13" s="535"/>
      <c r="F13" s="535"/>
      <c r="G13" s="535"/>
      <c r="H13" s="535"/>
      <c r="I13" s="535"/>
      <c r="J13" s="535"/>
      <c r="K13" s="535"/>
      <c r="L13" s="535"/>
      <c r="M13" s="535"/>
      <c r="N13" s="535"/>
      <c r="O13" s="535"/>
      <c r="P13" s="535"/>
      <c r="Q13" s="535"/>
      <c r="R13" s="535"/>
      <c r="S13" s="535"/>
      <c r="T13" s="535"/>
      <c r="U13" s="535"/>
      <c r="V13" s="535"/>
      <c r="W13" s="535"/>
      <c r="X13" s="1261"/>
      <c r="Y13" s="1265"/>
    </row>
    <row r="14" spans="2:25" ht="18.75" x14ac:dyDescent="0.3">
      <c r="B14" s="1539"/>
      <c r="C14" s="232"/>
      <c r="D14" s="1767" t="s">
        <v>673</v>
      </c>
      <c r="E14" s="1767"/>
      <c r="F14" s="1767"/>
      <c r="G14" s="1767"/>
      <c r="H14" s="1767"/>
      <c r="I14" s="1767"/>
      <c r="J14" s="1767"/>
      <c r="K14" s="1767"/>
      <c r="L14" s="1767"/>
      <c r="M14" s="1767"/>
      <c r="N14" s="1767"/>
      <c r="O14" s="1767"/>
      <c r="P14" s="1767"/>
      <c r="Q14" s="1767"/>
      <c r="R14" s="1767"/>
      <c r="S14" s="1767"/>
      <c r="T14" s="1767"/>
      <c r="U14" s="1767"/>
      <c r="V14" s="1767"/>
      <c r="W14" s="1767"/>
      <c r="X14" s="202"/>
      <c r="Y14" s="203"/>
    </row>
    <row r="15" spans="2:25" ht="7.5" customHeight="1" x14ac:dyDescent="0.25">
      <c r="B15" s="1539"/>
      <c r="C15" s="232"/>
      <c r="D15" s="202"/>
      <c r="E15" s="202"/>
      <c r="F15" s="202"/>
      <c r="G15" s="202"/>
      <c r="H15" s="202"/>
      <c r="I15" s="202"/>
      <c r="J15" s="202"/>
      <c r="K15" s="202"/>
      <c r="L15" s="202"/>
      <c r="M15" s="202"/>
      <c r="N15" s="202"/>
      <c r="O15" s="202"/>
      <c r="P15" s="202"/>
      <c r="Q15" s="202"/>
      <c r="R15" s="202"/>
      <c r="S15" s="202"/>
      <c r="T15" s="202"/>
      <c r="U15" s="202"/>
      <c r="V15" s="202"/>
      <c r="W15" s="202"/>
      <c r="X15" s="202"/>
      <c r="Y15" s="203"/>
    </row>
    <row r="16" spans="2:25" ht="15.75" thickBot="1" x14ac:dyDescent="0.3">
      <c r="B16" s="1539"/>
      <c r="C16" s="232"/>
      <c r="D16" s="1865" t="str">
        <f>IF('1'!G5="",Messages!B3,(CONCATENATE("Project Name: ",'1'!G5)))</f>
        <v>Enter Project Name on Form 1</v>
      </c>
      <c r="E16" s="1865"/>
      <c r="F16" s="1865"/>
      <c r="G16" s="1865"/>
      <c r="H16" s="1865"/>
      <c r="I16" s="1865"/>
      <c r="J16" s="1865"/>
      <c r="K16" s="1865"/>
      <c r="L16" s="1865"/>
      <c r="M16" s="1865"/>
      <c r="N16" s="1865"/>
      <c r="O16" s="17"/>
      <c r="P16" s="17"/>
      <c r="Q16" s="17"/>
      <c r="R16" s="17"/>
      <c r="S16" s="17"/>
      <c r="T16" s="17"/>
      <c r="U16" s="17"/>
      <c r="V16" s="17"/>
      <c r="W16" s="17"/>
      <c r="X16" s="202"/>
      <c r="Y16" s="203"/>
    </row>
    <row r="17" spans="2:25" ht="3.75" customHeight="1" x14ac:dyDescent="0.25">
      <c r="B17" s="1539"/>
      <c r="C17" s="232"/>
      <c r="D17" s="17"/>
      <c r="E17" s="17"/>
      <c r="F17" s="17"/>
      <c r="G17" s="17"/>
      <c r="H17" s="17"/>
      <c r="I17" s="112"/>
      <c r="J17" s="112"/>
      <c r="K17" s="112"/>
      <c r="L17" s="112"/>
      <c r="M17" s="17"/>
      <c r="N17" s="17"/>
      <c r="O17" s="17"/>
      <c r="P17" s="17"/>
      <c r="Q17" s="17"/>
      <c r="R17" s="17"/>
      <c r="S17" s="17"/>
      <c r="T17" s="17"/>
      <c r="U17" s="17"/>
      <c r="V17" s="17"/>
      <c r="W17" s="17"/>
      <c r="X17" s="202"/>
      <c r="Y17" s="203"/>
    </row>
    <row r="18" spans="2:25" x14ac:dyDescent="0.25">
      <c r="B18" s="1539"/>
      <c r="C18" s="202"/>
      <c r="D18" s="126" t="s">
        <v>337</v>
      </c>
      <c r="E18" s="536"/>
      <c r="F18" s="202"/>
      <c r="G18" s="202"/>
      <c r="H18" s="202"/>
      <c r="I18" s="204"/>
      <c r="J18" s="204"/>
      <c r="K18" s="204"/>
      <c r="L18" s="204"/>
      <c r="M18" s="204"/>
      <c r="N18" s="205"/>
      <c r="O18" s="204"/>
      <c r="P18" s="204"/>
      <c r="Q18" s="204"/>
      <c r="R18" s="204"/>
      <c r="S18" s="204"/>
      <c r="T18" s="204"/>
      <c r="U18" s="204"/>
      <c r="V18" s="204"/>
      <c r="W18" s="204"/>
      <c r="X18" s="204"/>
      <c r="Y18" s="206"/>
    </row>
    <row r="19" spans="2:25" ht="7.5" customHeight="1" x14ac:dyDescent="0.25">
      <c r="B19" s="1539"/>
      <c r="C19" s="202"/>
      <c r="D19" s="207"/>
      <c r="E19" s="204"/>
      <c r="F19" s="202"/>
      <c r="G19" s="202"/>
      <c r="H19" s="202"/>
      <c r="I19" s="204"/>
      <c r="J19" s="204"/>
      <c r="K19" s="204"/>
      <c r="L19" s="204"/>
      <c r="M19" s="204"/>
      <c r="N19" s="205"/>
      <c r="O19" s="204"/>
      <c r="P19" s="204"/>
      <c r="Q19" s="204"/>
      <c r="R19" s="204"/>
      <c r="S19" s="204"/>
      <c r="T19" s="204"/>
      <c r="U19" s="204"/>
      <c r="V19" s="204"/>
      <c r="W19" s="204"/>
      <c r="X19" s="204"/>
      <c r="Y19" s="206"/>
    </row>
    <row r="20" spans="2:25" ht="15.75" thickBot="1" x14ac:dyDescent="0.3">
      <c r="B20" s="1539"/>
      <c r="C20" s="202"/>
      <c r="D20" s="233" t="s">
        <v>338</v>
      </c>
      <c r="E20" s="189"/>
      <c r="F20" s="188"/>
      <c r="G20" s="188"/>
      <c r="H20" s="188"/>
      <c r="I20" s="189"/>
      <c r="J20" s="189"/>
      <c r="K20" s="189"/>
      <c r="L20" s="189"/>
      <c r="M20" s="189"/>
      <c r="N20" s="190"/>
      <c r="O20" s="189"/>
      <c r="P20" s="189"/>
      <c r="Q20" s="189"/>
      <c r="R20" s="189"/>
      <c r="S20" s="189"/>
      <c r="T20" s="189"/>
      <c r="U20" s="189"/>
      <c r="V20" s="189"/>
      <c r="W20" s="189"/>
      <c r="X20" s="204"/>
      <c r="Y20" s="206"/>
    </row>
    <row r="21" spans="2:25" ht="15.75" thickBot="1" x14ac:dyDescent="0.3">
      <c r="B21" s="1539"/>
      <c r="C21" s="112"/>
      <c r="D21" s="112"/>
      <c r="E21" s="202"/>
      <c r="F21" s="112"/>
      <c r="G21" s="112"/>
      <c r="H21" s="112"/>
      <c r="I21" s="191" t="s">
        <v>339</v>
      </c>
      <c r="J21" s="537" t="s">
        <v>340</v>
      </c>
      <c r="K21" s="537" t="s">
        <v>341</v>
      </c>
      <c r="L21" s="537" t="s">
        <v>342</v>
      </c>
      <c r="M21" s="537" t="s">
        <v>343</v>
      </c>
      <c r="N21" s="537" t="s">
        <v>344</v>
      </c>
      <c r="O21" s="537" t="s">
        <v>345</v>
      </c>
      <c r="P21" s="537" t="s">
        <v>394</v>
      </c>
      <c r="Q21" s="537" t="s">
        <v>395</v>
      </c>
      <c r="R21" s="537" t="s">
        <v>396</v>
      </c>
      <c r="S21" s="537" t="s">
        <v>397</v>
      </c>
      <c r="T21" s="537" t="s">
        <v>398</v>
      </c>
      <c r="U21" s="537" t="s">
        <v>399</v>
      </c>
      <c r="V21" s="537" t="s">
        <v>400</v>
      </c>
      <c r="W21" s="538" t="s">
        <v>401</v>
      </c>
      <c r="X21"/>
      <c r="Y21" s="963"/>
    </row>
    <row r="22" spans="2:25" ht="15.75" thickBot="1" x14ac:dyDescent="0.3">
      <c r="B22" s="1539"/>
      <c r="C22" s="112"/>
      <c r="D22" s="208" t="s">
        <v>346</v>
      </c>
      <c r="E22" s="112"/>
      <c r="F22" s="112"/>
      <c r="G22"/>
      <c r="H22" s="539" t="s">
        <v>347</v>
      </c>
      <c r="I22" s="540"/>
      <c r="J22" s="192"/>
      <c r="K22" s="192"/>
      <c r="L22" s="192"/>
      <c r="M22" s="192"/>
      <c r="N22" s="192"/>
      <c r="O22" s="192"/>
      <c r="P22" s="192"/>
      <c r="Q22" s="192"/>
      <c r="R22" s="192"/>
      <c r="S22" s="192"/>
      <c r="T22" s="192"/>
      <c r="U22" s="192"/>
      <c r="V22" s="192"/>
      <c r="W22" s="541"/>
      <c r="X22"/>
      <c r="Y22" s="963"/>
    </row>
    <row r="23" spans="2:25" x14ac:dyDescent="0.25">
      <c r="B23" s="1539"/>
      <c r="C23" s="112"/>
      <c r="D23" s="1555" t="s">
        <v>929</v>
      </c>
      <c r="E23" s="449"/>
      <c r="F23" s="449"/>
      <c r="G23" s="1556"/>
      <c r="H23" s="1150"/>
      <c r="I23" s="1398">
        <f>'8A'!N31</f>
        <v>0</v>
      </c>
      <c r="J23" s="1399">
        <f t="shared" ref="J23:W25" si="0">I23+(I23*$H23)</f>
        <v>0</v>
      </c>
      <c r="K23" s="1399">
        <f t="shared" si="0"/>
        <v>0</v>
      </c>
      <c r="L23" s="1399">
        <f t="shared" si="0"/>
        <v>0</v>
      </c>
      <c r="M23" s="1399">
        <f t="shared" si="0"/>
        <v>0</v>
      </c>
      <c r="N23" s="1399">
        <f t="shared" si="0"/>
        <v>0</v>
      </c>
      <c r="O23" s="1399">
        <f t="shared" si="0"/>
        <v>0</v>
      </c>
      <c r="P23" s="1399">
        <f t="shared" si="0"/>
        <v>0</v>
      </c>
      <c r="Q23" s="1399">
        <f t="shared" si="0"/>
        <v>0</v>
      </c>
      <c r="R23" s="1399">
        <f t="shared" si="0"/>
        <v>0</v>
      </c>
      <c r="S23" s="1399">
        <f t="shared" si="0"/>
        <v>0</v>
      </c>
      <c r="T23" s="1399">
        <f t="shared" si="0"/>
        <v>0</v>
      </c>
      <c r="U23" s="1399">
        <f t="shared" si="0"/>
        <v>0</v>
      </c>
      <c r="V23" s="1399">
        <f t="shared" si="0"/>
        <v>0</v>
      </c>
      <c r="W23" s="1400">
        <f t="shared" si="0"/>
        <v>0</v>
      </c>
      <c r="X23"/>
      <c r="Y23" s="963"/>
    </row>
    <row r="24" spans="2:25" x14ac:dyDescent="0.25">
      <c r="B24" s="1539"/>
      <c r="C24" s="112"/>
      <c r="D24" s="2063" t="s">
        <v>956</v>
      </c>
      <c r="E24" s="2063"/>
      <c r="F24" s="2063"/>
      <c r="G24" s="2064"/>
      <c r="H24" s="1151"/>
      <c r="I24" s="1401">
        <f>'8B'!F20</f>
        <v>0</v>
      </c>
      <c r="J24" s="1399">
        <f>I24+(I24*$H24)</f>
        <v>0</v>
      </c>
      <c r="K24" s="1399">
        <f t="shared" si="0"/>
        <v>0</v>
      </c>
      <c r="L24" s="1399">
        <f t="shared" si="0"/>
        <v>0</v>
      </c>
      <c r="M24" s="1399">
        <f t="shared" si="0"/>
        <v>0</v>
      </c>
      <c r="N24" s="1399">
        <f t="shared" si="0"/>
        <v>0</v>
      </c>
      <c r="O24" s="1399">
        <f t="shared" si="0"/>
        <v>0</v>
      </c>
      <c r="P24" s="1399">
        <f t="shared" si="0"/>
        <v>0</v>
      </c>
      <c r="Q24" s="1399">
        <f t="shared" si="0"/>
        <v>0</v>
      </c>
      <c r="R24" s="1399">
        <f t="shared" si="0"/>
        <v>0</v>
      </c>
      <c r="S24" s="1399">
        <f t="shared" si="0"/>
        <v>0</v>
      </c>
      <c r="T24" s="1399">
        <f t="shared" si="0"/>
        <v>0</v>
      </c>
      <c r="U24" s="1399">
        <f t="shared" si="0"/>
        <v>0</v>
      </c>
      <c r="V24" s="1399">
        <f t="shared" si="0"/>
        <v>0</v>
      </c>
      <c r="W24" s="1400">
        <f t="shared" si="0"/>
        <v>0</v>
      </c>
      <c r="X24"/>
      <c r="Y24" s="963"/>
    </row>
    <row r="25" spans="2:25" ht="15.75" thickBot="1" x14ac:dyDescent="0.3">
      <c r="B25" s="1539"/>
      <c r="C25" s="112"/>
      <c r="D25" s="2065" t="s">
        <v>930</v>
      </c>
      <c r="E25" s="2065"/>
      <c r="F25" s="2065"/>
      <c r="G25" s="2066"/>
      <c r="H25" s="1152"/>
      <c r="I25" s="1401">
        <f>'8B'!F30</f>
        <v>0</v>
      </c>
      <c r="J25" s="1402">
        <f>I25+(I25*$H25)</f>
        <v>0</v>
      </c>
      <c r="K25" s="1402">
        <f t="shared" si="0"/>
        <v>0</v>
      </c>
      <c r="L25" s="1402">
        <f t="shared" si="0"/>
        <v>0</v>
      </c>
      <c r="M25" s="1402">
        <f t="shared" si="0"/>
        <v>0</v>
      </c>
      <c r="N25" s="1402">
        <f t="shared" si="0"/>
        <v>0</v>
      </c>
      <c r="O25" s="1402">
        <f t="shared" si="0"/>
        <v>0</v>
      </c>
      <c r="P25" s="1402">
        <f t="shared" si="0"/>
        <v>0</v>
      </c>
      <c r="Q25" s="1402">
        <f t="shared" si="0"/>
        <v>0</v>
      </c>
      <c r="R25" s="1402">
        <f t="shared" si="0"/>
        <v>0</v>
      </c>
      <c r="S25" s="1402">
        <f t="shared" si="0"/>
        <v>0</v>
      </c>
      <c r="T25" s="1402">
        <f t="shared" si="0"/>
        <v>0</v>
      </c>
      <c r="U25" s="1402">
        <f t="shared" si="0"/>
        <v>0</v>
      </c>
      <c r="V25" s="1402">
        <f t="shared" si="0"/>
        <v>0</v>
      </c>
      <c r="W25" s="1403">
        <f t="shared" si="0"/>
        <v>0</v>
      </c>
      <c r="X25"/>
      <c r="Y25" s="963"/>
    </row>
    <row r="26" spans="2:25" x14ac:dyDescent="0.25">
      <c r="B26" s="1539"/>
      <c r="C26" s="112"/>
      <c r="D26" s="1557" t="s">
        <v>931</v>
      </c>
      <c r="E26" s="1047"/>
      <c r="F26" s="1558"/>
      <c r="G26" s="1559"/>
      <c r="H26" s="964"/>
      <c r="I26" s="1404">
        <f>'8B'!F40</f>
        <v>0</v>
      </c>
      <c r="J26" s="1405">
        <v>0</v>
      </c>
      <c r="K26" s="1405">
        <v>0</v>
      </c>
      <c r="L26" s="1405">
        <v>0</v>
      </c>
      <c r="M26" s="1405">
        <v>0</v>
      </c>
      <c r="N26" s="1405">
        <v>0</v>
      </c>
      <c r="O26" s="1405">
        <v>0</v>
      </c>
      <c r="P26" s="1405">
        <v>0</v>
      </c>
      <c r="Q26" s="1405">
        <v>0</v>
      </c>
      <c r="R26" s="1405">
        <v>0</v>
      </c>
      <c r="S26" s="1405">
        <v>0</v>
      </c>
      <c r="T26" s="1405">
        <v>0</v>
      </c>
      <c r="U26" s="1405">
        <v>0</v>
      </c>
      <c r="V26" s="1405">
        <v>0</v>
      </c>
      <c r="W26" s="1406">
        <v>0</v>
      </c>
      <c r="X26"/>
      <c r="Y26" s="963"/>
    </row>
    <row r="27" spans="2:25" ht="15.75" thickBot="1" x14ac:dyDescent="0.3">
      <c r="B27" s="1539"/>
      <c r="C27" s="112"/>
      <c r="D27" s="209" t="s">
        <v>564</v>
      </c>
      <c r="E27" s="209"/>
      <c r="F27" s="112"/>
      <c r="G27" s="576"/>
      <c r="H27" s="965"/>
      <c r="I27" s="581"/>
      <c r="J27" s="966"/>
      <c r="K27" s="966"/>
      <c r="L27" s="966"/>
      <c r="M27" s="966"/>
      <c r="N27" s="966"/>
      <c r="O27" s="966"/>
      <c r="P27" s="966"/>
      <c r="Q27" s="966"/>
      <c r="R27" s="966"/>
      <c r="S27" s="966"/>
      <c r="T27" s="966"/>
      <c r="U27" s="966"/>
      <c r="V27" s="966"/>
      <c r="W27" s="967"/>
      <c r="X27"/>
      <c r="Y27" s="963"/>
    </row>
    <row r="28" spans="2:25" x14ac:dyDescent="0.25">
      <c r="B28" s="1539"/>
      <c r="C28" s="112"/>
      <c r="D28" s="2067"/>
      <c r="E28" s="2067"/>
      <c r="F28" s="2067"/>
      <c r="G28" s="2068"/>
      <c r="H28" s="1150"/>
      <c r="I28" s="1407">
        <v>0</v>
      </c>
      <c r="J28" s="1408">
        <f t="shared" ref="J28:W29" si="1">I28+(I28*$H28)</f>
        <v>0</v>
      </c>
      <c r="K28" s="1408">
        <f>J28+(J28*$H28)</f>
        <v>0</v>
      </c>
      <c r="L28" s="1408">
        <f t="shared" si="1"/>
        <v>0</v>
      </c>
      <c r="M28" s="1408">
        <f t="shared" si="1"/>
        <v>0</v>
      </c>
      <c r="N28" s="1408">
        <f>M28+(M28*$H28)</f>
        <v>0</v>
      </c>
      <c r="O28" s="1408">
        <f t="shared" si="1"/>
        <v>0</v>
      </c>
      <c r="P28" s="1408">
        <f t="shared" si="1"/>
        <v>0</v>
      </c>
      <c r="Q28" s="1408">
        <f>P28+(P28*$H28)</f>
        <v>0</v>
      </c>
      <c r="R28" s="1408">
        <f t="shared" si="1"/>
        <v>0</v>
      </c>
      <c r="S28" s="1408">
        <f t="shared" si="1"/>
        <v>0</v>
      </c>
      <c r="T28" s="1408">
        <f t="shared" si="1"/>
        <v>0</v>
      </c>
      <c r="U28" s="1408">
        <f t="shared" si="1"/>
        <v>0</v>
      </c>
      <c r="V28" s="1408">
        <f t="shared" si="1"/>
        <v>0</v>
      </c>
      <c r="W28" s="1409">
        <f t="shared" si="1"/>
        <v>0</v>
      </c>
      <c r="X28"/>
      <c r="Y28" s="963"/>
    </row>
    <row r="29" spans="2:25" ht="15.75" thickBot="1" x14ac:dyDescent="0.3">
      <c r="B29" s="1539"/>
      <c r="C29" s="112"/>
      <c r="D29" s="2061"/>
      <c r="E29" s="2061"/>
      <c r="F29" s="2061"/>
      <c r="G29" s="2062"/>
      <c r="H29" s="1152"/>
      <c r="I29" s="1410">
        <v>0</v>
      </c>
      <c r="J29" s="1411">
        <f t="shared" si="1"/>
        <v>0</v>
      </c>
      <c r="K29" s="1411">
        <f t="shared" si="1"/>
        <v>0</v>
      </c>
      <c r="L29" s="1411">
        <f t="shared" si="1"/>
        <v>0</v>
      </c>
      <c r="M29" s="1411">
        <f t="shared" si="1"/>
        <v>0</v>
      </c>
      <c r="N29" s="1411">
        <f t="shared" si="1"/>
        <v>0</v>
      </c>
      <c r="O29" s="1411">
        <f t="shared" si="1"/>
        <v>0</v>
      </c>
      <c r="P29" s="1411">
        <f t="shared" si="1"/>
        <v>0</v>
      </c>
      <c r="Q29" s="1411">
        <f t="shared" si="1"/>
        <v>0</v>
      </c>
      <c r="R29" s="1411">
        <f t="shared" si="1"/>
        <v>0</v>
      </c>
      <c r="S29" s="1411">
        <f t="shared" si="1"/>
        <v>0</v>
      </c>
      <c r="T29" s="1411">
        <f t="shared" si="1"/>
        <v>0</v>
      </c>
      <c r="U29" s="1411">
        <f t="shared" si="1"/>
        <v>0</v>
      </c>
      <c r="V29" s="1411">
        <f t="shared" si="1"/>
        <v>0</v>
      </c>
      <c r="W29" s="1412">
        <f t="shared" si="1"/>
        <v>0</v>
      </c>
      <c r="X29"/>
      <c r="Y29" s="963"/>
    </row>
    <row r="30" spans="2:25" x14ac:dyDescent="0.25">
      <c r="B30" s="1539"/>
      <c r="C30" s="112"/>
      <c r="D30" s="209" t="s">
        <v>348</v>
      </c>
      <c r="E30" s="112"/>
      <c r="F30" s="112"/>
      <c r="G30" s="112"/>
      <c r="H30" s="210" t="s">
        <v>349</v>
      </c>
      <c r="I30" s="1413">
        <f>SUM(I23:I29)</f>
        <v>0</v>
      </c>
      <c r="J30" s="1414">
        <f t="shared" ref="J30:W30" si="2">SUM(J23:J29)</f>
        <v>0</v>
      </c>
      <c r="K30" s="1414">
        <f t="shared" si="2"/>
        <v>0</v>
      </c>
      <c r="L30" s="1414">
        <f t="shared" si="2"/>
        <v>0</v>
      </c>
      <c r="M30" s="1414">
        <f t="shared" si="2"/>
        <v>0</v>
      </c>
      <c r="N30" s="1414">
        <f t="shared" si="2"/>
        <v>0</v>
      </c>
      <c r="O30" s="1414">
        <f t="shared" si="2"/>
        <v>0</v>
      </c>
      <c r="P30" s="1414">
        <f t="shared" si="2"/>
        <v>0</v>
      </c>
      <c r="Q30" s="1414">
        <f t="shared" si="2"/>
        <v>0</v>
      </c>
      <c r="R30" s="1414">
        <f t="shared" si="2"/>
        <v>0</v>
      </c>
      <c r="S30" s="1414">
        <f t="shared" si="2"/>
        <v>0</v>
      </c>
      <c r="T30" s="1414">
        <f t="shared" si="2"/>
        <v>0</v>
      </c>
      <c r="U30" s="1414">
        <f t="shared" si="2"/>
        <v>0</v>
      </c>
      <c r="V30" s="1414">
        <f t="shared" si="2"/>
        <v>0</v>
      </c>
      <c r="W30" s="1415">
        <f t="shared" si="2"/>
        <v>0</v>
      </c>
      <c r="X30"/>
      <c r="Y30" s="963"/>
    </row>
    <row r="31" spans="2:25" ht="15.75" thickBot="1" x14ac:dyDescent="0.3">
      <c r="B31" s="1539"/>
      <c r="C31" s="112"/>
      <c r="D31" s="212" t="s">
        <v>350</v>
      </c>
      <c r="E31" s="213"/>
      <c r="F31" s="450"/>
      <c r="G31" s="451"/>
      <c r="H31" s="452"/>
      <c r="I31" s="1416">
        <v>0</v>
      </c>
      <c r="J31" s="1417">
        <v>0</v>
      </c>
      <c r="K31" s="1417">
        <v>0</v>
      </c>
      <c r="L31" s="1417">
        <v>0</v>
      </c>
      <c r="M31" s="1417">
        <v>0</v>
      </c>
      <c r="N31" s="1417">
        <v>0</v>
      </c>
      <c r="O31" s="1417">
        <v>0</v>
      </c>
      <c r="P31" s="1417">
        <v>0</v>
      </c>
      <c r="Q31" s="1417">
        <v>0</v>
      </c>
      <c r="R31" s="1417">
        <v>0</v>
      </c>
      <c r="S31" s="1417">
        <v>0</v>
      </c>
      <c r="T31" s="1417">
        <v>0</v>
      </c>
      <c r="U31" s="1417">
        <v>0</v>
      </c>
      <c r="V31" s="1417">
        <v>0</v>
      </c>
      <c r="W31" s="1418">
        <v>0</v>
      </c>
      <c r="X31"/>
      <c r="Y31" s="963"/>
    </row>
    <row r="32" spans="2:25" ht="15.75" thickTop="1" x14ac:dyDescent="0.25">
      <c r="B32" s="1539"/>
      <c r="C32" s="112"/>
      <c r="D32" s="208" t="s">
        <v>351</v>
      </c>
      <c r="E32" s="112"/>
      <c r="F32" s="112"/>
      <c r="G32" s="112"/>
      <c r="H32" s="211" t="s">
        <v>349</v>
      </c>
      <c r="I32" s="1419">
        <f>I30+I31</f>
        <v>0</v>
      </c>
      <c r="J32" s="1420">
        <f t="shared" ref="J32:W32" si="3">J30+J31</f>
        <v>0</v>
      </c>
      <c r="K32" s="1420">
        <f t="shared" si="3"/>
        <v>0</v>
      </c>
      <c r="L32" s="1420">
        <f t="shared" si="3"/>
        <v>0</v>
      </c>
      <c r="M32" s="1420">
        <f>M30+M31</f>
        <v>0</v>
      </c>
      <c r="N32" s="1420">
        <f t="shared" si="3"/>
        <v>0</v>
      </c>
      <c r="O32" s="1420">
        <f t="shared" si="3"/>
        <v>0</v>
      </c>
      <c r="P32" s="1420">
        <f t="shared" si="3"/>
        <v>0</v>
      </c>
      <c r="Q32" s="1420">
        <f t="shared" si="3"/>
        <v>0</v>
      </c>
      <c r="R32" s="1420">
        <f t="shared" si="3"/>
        <v>0</v>
      </c>
      <c r="S32" s="1420">
        <f t="shared" si="3"/>
        <v>0</v>
      </c>
      <c r="T32" s="1420">
        <f t="shared" si="3"/>
        <v>0</v>
      </c>
      <c r="U32" s="1420">
        <f t="shared" si="3"/>
        <v>0</v>
      </c>
      <c r="V32" s="1420">
        <f t="shared" si="3"/>
        <v>0</v>
      </c>
      <c r="W32" s="1421">
        <f t="shared" si="3"/>
        <v>0</v>
      </c>
      <c r="X32"/>
      <c r="Y32" s="963"/>
    </row>
    <row r="33" spans="2:27" ht="15.75" thickBot="1" x14ac:dyDescent="0.3">
      <c r="B33" s="1539"/>
      <c r="C33" s="112"/>
      <c r="D33" s="208"/>
      <c r="E33" s="112"/>
      <c r="F33" s="112"/>
      <c r="G33"/>
      <c r="H33" s="214" t="s">
        <v>352</v>
      </c>
      <c r="I33" s="193"/>
      <c r="J33" s="194"/>
      <c r="K33" s="194"/>
      <c r="L33" s="194"/>
      <c r="M33" s="194"/>
      <c r="N33" s="194"/>
      <c r="O33" s="194"/>
      <c r="P33" s="194"/>
      <c r="Q33" s="194"/>
      <c r="R33" s="194"/>
      <c r="S33" s="194"/>
      <c r="T33" s="194"/>
      <c r="U33" s="194"/>
      <c r="V33" s="194"/>
      <c r="W33" s="201"/>
      <c r="X33"/>
      <c r="Y33" s="963"/>
    </row>
    <row r="34" spans="2:27" x14ac:dyDescent="0.25">
      <c r="B34" s="1539"/>
      <c r="C34" s="112"/>
      <c r="D34" s="215" t="s">
        <v>353</v>
      </c>
      <c r="E34" s="449"/>
      <c r="F34" s="449"/>
      <c r="G34" s="968"/>
      <c r="H34" s="1150"/>
      <c r="I34" s="1422">
        <f>-I30*$H34</f>
        <v>0</v>
      </c>
      <c r="J34" s="1423">
        <f t="shared" ref="J34:W35" si="4">-J30*$H34</f>
        <v>0</v>
      </c>
      <c r="K34" s="1423">
        <f t="shared" si="4"/>
        <v>0</v>
      </c>
      <c r="L34" s="1423">
        <f t="shared" si="4"/>
        <v>0</v>
      </c>
      <c r="M34" s="1423">
        <f t="shared" si="4"/>
        <v>0</v>
      </c>
      <c r="N34" s="1423">
        <f t="shared" si="4"/>
        <v>0</v>
      </c>
      <c r="O34" s="1423">
        <f t="shared" si="4"/>
        <v>0</v>
      </c>
      <c r="P34" s="1423">
        <f t="shared" si="4"/>
        <v>0</v>
      </c>
      <c r="Q34" s="1423">
        <f t="shared" si="4"/>
        <v>0</v>
      </c>
      <c r="R34" s="1423">
        <f t="shared" si="4"/>
        <v>0</v>
      </c>
      <c r="S34" s="1423">
        <f t="shared" si="4"/>
        <v>0</v>
      </c>
      <c r="T34" s="1423">
        <f t="shared" si="4"/>
        <v>0</v>
      </c>
      <c r="U34" s="1423">
        <f t="shared" si="4"/>
        <v>0</v>
      </c>
      <c r="V34" s="1423">
        <f t="shared" si="4"/>
        <v>0</v>
      </c>
      <c r="W34" s="1424">
        <f t="shared" si="4"/>
        <v>0</v>
      </c>
      <c r="X34"/>
      <c r="Y34" s="963"/>
    </row>
    <row r="35" spans="2:27" ht="15.75" thickBot="1" x14ac:dyDescent="0.3">
      <c r="B35" s="1539"/>
      <c r="C35" s="112"/>
      <c r="D35" s="216" t="s">
        <v>354</v>
      </c>
      <c r="E35" s="450"/>
      <c r="F35" s="450"/>
      <c r="G35" s="969"/>
      <c r="H35" s="1153"/>
      <c r="I35" s="1425">
        <f>-I31*$H35</f>
        <v>0</v>
      </c>
      <c r="J35" s="1426">
        <f t="shared" si="4"/>
        <v>0</v>
      </c>
      <c r="K35" s="1426">
        <f t="shared" si="4"/>
        <v>0</v>
      </c>
      <c r="L35" s="1426">
        <f t="shared" si="4"/>
        <v>0</v>
      </c>
      <c r="M35" s="1426">
        <f t="shared" si="4"/>
        <v>0</v>
      </c>
      <c r="N35" s="1426">
        <f t="shared" si="4"/>
        <v>0</v>
      </c>
      <c r="O35" s="1426">
        <f t="shared" si="4"/>
        <v>0</v>
      </c>
      <c r="P35" s="1426">
        <f t="shared" si="4"/>
        <v>0</v>
      </c>
      <c r="Q35" s="1426">
        <f t="shared" si="4"/>
        <v>0</v>
      </c>
      <c r="R35" s="1426">
        <f t="shared" si="4"/>
        <v>0</v>
      </c>
      <c r="S35" s="1426">
        <f t="shared" si="4"/>
        <v>0</v>
      </c>
      <c r="T35" s="1426">
        <f t="shared" si="4"/>
        <v>0</v>
      </c>
      <c r="U35" s="1426">
        <f t="shared" si="4"/>
        <v>0</v>
      </c>
      <c r="V35" s="1426">
        <f t="shared" si="4"/>
        <v>0</v>
      </c>
      <c r="W35" s="1427">
        <f t="shared" si="4"/>
        <v>0</v>
      </c>
      <c r="X35"/>
      <c r="Y35" s="963"/>
    </row>
    <row r="36" spans="2:27" ht="16.5" thickTop="1" thickBot="1" x14ac:dyDescent="0.3">
      <c r="B36" s="1539"/>
      <c r="C36" s="112"/>
      <c r="D36" s="217" t="s">
        <v>355</v>
      </c>
      <c r="E36" s="112"/>
      <c r="F36" s="112"/>
      <c r="G36" s="112"/>
      <c r="H36" s="210" t="s">
        <v>349</v>
      </c>
      <c r="I36" s="1428">
        <f>I32+I34+I35</f>
        <v>0</v>
      </c>
      <c r="J36" s="1429">
        <f t="shared" ref="J36:W36" si="5">J32+J34+J35</f>
        <v>0</v>
      </c>
      <c r="K36" s="1429">
        <f t="shared" si="5"/>
        <v>0</v>
      </c>
      <c r="L36" s="1429">
        <f t="shared" si="5"/>
        <v>0</v>
      </c>
      <c r="M36" s="1429">
        <f t="shared" si="5"/>
        <v>0</v>
      </c>
      <c r="N36" s="1429">
        <f t="shared" si="5"/>
        <v>0</v>
      </c>
      <c r="O36" s="1429">
        <f t="shared" si="5"/>
        <v>0</v>
      </c>
      <c r="P36" s="1429">
        <f t="shared" si="5"/>
        <v>0</v>
      </c>
      <c r="Q36" s="1429">
        <f t="shared" si="5"/>
        <v>0</v>
      </c>
      <c r="R36" s="1429">
        <f t="shared" si="5"/>
        <v>0</v>
      </c>
      <c r="S36" s="1429">
        <f t="shared" si="5"/>
        <v>0</v>
      </c>
      <c r="T36" s="1429">
        <f t="shared" si="5"/>
        <v>0</v>
      </c>
      <c r="U36" s="1429">
        <f t="shared" si="5"/>
        <v>0</v>
      </c>
      <c r="V36" s="1429">
        <f t="shared" si="5"/>
        <v>0</v>
      </c>
      <c r="W36" s="1430">
        <f t="shared" si="5"/>
        <v>0</v>
      </c>
      <c r="X36"/>
      <c r="Y36" s="963"/>
    </row>
    <row r="37" spans="2:27" ht="9" customHeight="1" x14ac:dyDescent="0.25">
      <c r="B37" s="1539"/>
      <c r="C37" s="112"/>
      <c r="D37" s="112"/>
      <c r="E37" s="208"/>
      <c r="F37" s="112"/>
      <c r="G37" s="112"/>
      <c r="H37" s="112"/>
      <c r="I37" s="112"/>
      <c r="J37" s="112"/>
      <c r="K37" s="112"/>
      <c r="L37" s="112"/>
      <c r="M37" s="112"/>
      <c r="N37" s="112"/>
      <c r="O37" s="112"/>
      <c r="P37" s="112"/>
      <c r="Q37"/>
      <c r="R37"/>
      <c r="S37"/>
      <c r="T37"/>
      <c r="U37"/>
      <c r="V37"/>
      <c r="W37"/>
      <c r="X37" s="112"/>
      <c r="Y37" s="543"/>
    </row>
    <row r="38" spans="2:27" x14ac:dyDescent="0.25">
      <c r="B38" s="1539"/>
      <c r="C38" s="202"/>
      <c r="D38" s="577" t="s">
        <v>899</v>
      </c>
      <c r="E38" s="195"/>
      <c r="F38" s="195"/>
      <c r="G38" s="195"/>
      <c r="H38" s="195"/>
      <c r="I38" s="195"/>
      <c r="J38" s="195"/>
      <c r="K38" s="195"/>
      <c r="L38" s="196"/>
      <c r="M38" s="195"/>
      <c r="N38" s="195"/>
      <c r="O38" s="195"/>
      <c r="P38" s="195"/>
      <c r="Q38" s="195"/>
      <c r="R38" s="195"/>
      <c r="S38" s="195"/>
      <c r="T38" s="195"/>
      <c r="U38" s="195"/>
      <c r="V38" s="195"/>
      <c r="W38" s="195"/>
      <c r="X38"/>
      <c r="Y38" s="963"/>
    </row>
    <row r="39" spans="2:27" ht="7.5" customHeight="1" thickBot="1" x14ac:dyDescent="0.3">
      <c r="B39" s="1539"/>
      <c r="C39" s="112"/>
      <c r="D39" s="112"/>
      <c r="E39" s="112"/>
      <c r="F39" s="112"/>
      <c r="G39" s="112"/>
      <c r="H39" s="112"/>
      <c r="I39" s="112"/>
      <c r="J39" s="112"/>
      <c r="K39" s="112"/>
      <c r="L39" s="112"/>
      <c r="M39" s="112"/>
      <c r="N39" s="112"/>
      <c r="O39" s="112"/>
      <c r="P39" s="112"/>
      <c r="Q39" s="112"/>
      <c r="R39" s="112"/>
      <c r="S39" s="112"/>
      <c r="T39" s="112"/>
      <c r="U39" s="112"/>
      <c r="V39" s="112"/>
      <c r="W39" s="112"/>
      <c r="X39" s="112"/>
      <c r="Y39" s="543"/>
    </row>
    <row r="40" spans="2:27" ht="36.75" thickBot="1" x14ac:dyDescent="0.3">
      <c r="B40" s="1539"/>
      <c r="C40" s="202"/>
      <c r="D40" s="208" t="s">
        <v>356</v>
      </c>
      <c r="E40" s="202"/>
      <c r="F40" s="218"/>
      <c r="G40" s="544" t="s">
        <v>347</v>
      </c>
      <c r="H40" s="197" t="s">
        <v>357</v>
      </c>
      <c r="I40" s="191" t="s">
        <v>339</v>
      </c>
      <c r="J40" s="537" t="s">
        <v>340</v>
      </c>
      <c r="K40" s="537" t="s">
        <v>341</v>
      </c>
      <c r="L40" s="537" t="s">
        <v>342</v>
      </c>
      <c r="M40" s="537" t="s">
        <v>343</v>
      </c>
      <c r="N40" s="537" t="s">
        <v>344</v>
      </c>
      <c r="O40" s="537" t="s">
        <v>345</v>
      </c>
      <c r="P40" s="537" t="s">
        <v>394</v>
      </c>
      <c r="Q40" s="537" t="s">
        <v>395</v>
      </c>
      <c r="R40" s="537" t="s">
        <v>396</v>
      </c>
      <c r="S40" s="537" t="s">
        <v>397</v>
      </c>
      <c r="T40" s="537" t="s">
        <v>398</v>
      </c>
      <c r="U40" s="537" t="s">
        <v>399</v>
      </c>
      <c r="V40" s="537" t="s">
        <v>400</v>
      </c>
      <c r="W40" s="200" t="s">
        <v>401</v>
      </c>
      <c r="X40"/>
      <c r="Y40" s="963"/>
    </row>
    <row r="41" spans="2:27" x14ac:dyDescent="0.25">
      <c r="B41" s="1539"/>
      <c r="C41" s="202"/>
      <c r="D41" s="219" t="s">
        <v>927</v>
      </c>
      <c r="E41" s="220"/>
      <c r="F41" s="578"/>
      <c r="G41" s="582">
        <v>0.03</v>
      </c>
      <c r="H41" s="1352" t="str">
        <f>IFERROR(I41/'2A'!$P$39,"")</f>
        <v/>
      </c>
      <c r="I41" s="1353">
        <f>'8C'!L25</f>
        <v>0</v>
      </c>
      <c r="J41" s="1343">
        <f t="shared" ref="J41:W56" si="6">I41+(I41*$G41)</f>
        <v>0</v>
      </c>
      <c r="K41" s="1343">
        <f t="shared" si="6"/>
        <v>0</v>
      </c>
      <c r="L41" s="1343">
        <f t="shared" si="6"/>
        <v>0</v>
      </c>
      <c r="M41" s="1343">
        <f t="shared" si="6"/>
        <v>0</v>
      </c>
      <c r="N41" s="1343">
        <f t="shared" si="6"/>
        <v>0</v>
      </c>
      <c r="O41" s="1343">
        <f t="shared" si="6"/>
        <v>0</v>
      </c>
      <c r="P41" s="1343">
        <f t="shared" si="6"/>
        <v>0</v>
      </c>
      <c r="Q41" s="1343">
        <f t="shared" si="6"/>
        <v>0</v>
      </c>
      <c r="R41" s="1343">
        <f t="shared" si="6"/>
        <v>0</v>
      </c>
      <c r="S41" s="1343">
        <f t="shared" si="6"/>
        <v>0</v>
      </c>
      <c r="T41" s="1343">
        <f t="shared" si="6"/>
        <v>0</v>
      </c>
      <c r="U41" s="1343">
        <f t="shared" si="6"/>
        <v>0</v>
      </c>
      <c r="V41" s="1343">
        <f t="shared" si="6"/>
        <v>0</v>
      </c>
      <c r="W41" s="1344">
        <f t="shared" si="6"/>
        <v>0</v>
      </c>
      <c r="X41"/>
      <c r="Y41" s="963"/>
      <c r="AA41" s="1271"/>
    </row>
    <row r="42" spans="2:27" x14ac:dyDescent="0.25">
      <c r="B42" s="1539"/>
      <c r="C42" s="1191"/>
      <c r="D42" s="221" t="s">
        <v>928</v>
      </c>
      <c r="E42" s="222"/>
      <c r="F42" s="579"/>
      <c r="G42" s="1272">
        <v>0.03</v>
      </c>
      <c r="H42" s="1354" t="str">
        <f>IFERROR(I42/'2A'!$P$39,"")</f>
        <v/>
      </c>
      <c r="I42" s="1355">
        <f>'8C'!L26</f>
        <v>0</v>
      </c>
      <c r="J42" s="1356">
        <f t="shared" si="6"/>
        <v>0</v>
      </c>
      <c r="K42" s="1356">
        <f t="shared" si="6"/>
        <v>0</v>
      </c>
      <c r="L42" s="1356">
        <f t="shared" si="6"/>
        <v>0</v>
      </c>
      <c r="M42" s="1356">
        <f t="shared" si="6"/>
        <v>0</v>
      </c>
      <c r="N42" s="1356">
        <f t="shared" si="6"/>
        <v>0</v>
      </c>
      <c r="O42" s="1356">
        <f t="shared" si="6"/>
        <v>0</v>
      </c>
      <c r="P42" s="1356">
        <f t="shared" si="6"/>
        <v>0</v>
      </c>
      <c r="Q42" s="1356">
        <f t="shared" si="6"/>
        <v>0</v>
      </c>
      <c r="R42" s="1356">
        <f t="shared" si="6"/>
        <v>0</v>
      </c>
      <c r="S42" s="1356">
        <f t="shared" si="6"/>
        <v>0</v>
      </c>
      <c r="T42" s="1356">
        <f t="shared" si="6"/>
        <v>0</v>
      </c>
      <c r="U42" s="1356">
        <f t="shared" si="6"/>
        <v>0</v>
      </c>
      <c r="V42" s="1356">
        <f t="shared" si="6"/>
        <v>0</v>
      </c>
      <c r="W42" s="1357">
        <f t="shared" si="6"/>
        <v>0</v>
      </c>
      <c r="X42"/>
      <c r="Y42" s="963"/>
      <c r="AA42" s="1271"/>
    </row>
    <row r="43" spans="2:27" x14ac:dyDescent="0.25">
      <c r="B43" s="1539"/>
      <c r="C43" s="202"/>
      <c r="D43" s="221" t="s">
        <v>360</v>
      </c>
      <c r="E43" s="222"/>
      <c r="F43" s="579"/>
      <c r="G43" s="1272">
        <v>0.03</v>
      </c>
      <c r="H43" s="1354" t="str">
        <f>IFERROR(I43/'2A'!$P$39,"")</f>
        <v/>
      </c>
      <c r="I43" s="1358">
        <v>0</v>
      </c>
      <c r="J43" s="1356">
        <f t="shared" si="6"/>
        <v>0</v>
      </c>
      <c r="K43" s="1356">
        <f t="shared" si="6"/>
        <v>0</v>
      </c>
      <c r="L43" s="1356">
        <f t="shared" si="6"/>
        <v>0</v>
      </c>
      <c r="M43" s="1356">
        <f t="shared" si="6"/>
        <v>0</v>
      </c>
      <c r="N43" s="1356">
        <f t="shared" si="6"/>
        <v>0</v>
      </c>
      <c r="O43" s="1356">
        <f t="shared" si="6"/>
        <v>0</v>
      </c>
      <c r="P43" s="1356">
        <f t="shared" si="6"/>
        <v>0</v>
      </c>
      <c r="Q43" s="1356">
        <f t="shared" si="6"/>
        <v>0</v>
      </c>
      <c r="R43" s="1356">
        <f t="shared" si="6"/>
        <v>0</v>
      </c>
      <c r="S43" s="1356">
        <f t="shared" si="6"/>
        <v>0</v>
      </c>
      <c r="T43" s="1356">
        <f t="shared" si="6"/>
        <v>0</v>
      </c>
      <c r="U43" s="1356">
        <f t="shared" si="6"/>
        <v>0</v>
      </c>
      <c r="V43" s="1356">
        <f t="shared" si="6"/>
        <v>0</v>
      </c>
      <c r="W43" s="1357">
        <f t="shared" si="6"/>
        <v>0</v>
      </c>
      <c r="X43"/>
      <c r="Y43" s="963"/>
      <c r="AA43" s="1271"/>
    </row>
    <row r="44" spans="2:27" x14ac:dyDescent="0.25">
      <c r="B44" s="1539"/>
      <c r="C44" s="202"/>
      <c r="D44" s="221" t="s">
        <v>361</v>
      </c>
      <c r="E44" s="223"/>
      <c r="F44" s="579"/>
      <c r="G44" s="1272">
        <v>0.03</v>
      </c>
      <c r="H44" s="1354" t="str">
        <f>IFERROR(I44/'2A'!$P$39,"")</f>
        <v/>
      </c>
      <c r="I44" s="1358">
        <v>0</v>
      </c>
      <c r="J44" s="1356">
        <f t="shared" si="6"/>
        <v>0</v>
      </c>
      <c r="K44" s="1356">
        <f t="shared" si="6"/>
        <v>0</v>
      </c>
      <c r="L44" s="1356">
        <f>K44+(K44*$G44)</f>
        <v>0</v>
      </c>
      <c r="M44" s="1356">
        <f t="shared" si="6"/>
        <v>0</v>
      </c>
      <c r="N44" s="1356">
        <f t="shared" si="6"/>
        <v>0</v>
      </c>
      <c r="O44" s="1356">
        <f t="shared" si="6"/>
        <v>0</v>
      </c>
      <c r="P44" s="1356">
        <f t="shared" si="6"/>
        <v>0</v>
      </c>
      <c r="Q44" s="1356">
        <f t="shared" si="6"/>
        <v>0</v>
      </c>
      <c r="R44" s="1356">
        <f t="shared" si="6"/>
        <v>0</v>
      </c>
      <c r="S44" s="1356">
        <f t="shared" si="6"/>
        <v>0</v>
      </c>
      <c r="T44" s="1356">
        <f t="shared" si="6"/>
        <v>0</v>
      </c>
      <c r="U44" s="1356">
        <f t="shared" si="6"/>
        <v>0</v>
      </c>
      <c r="V44" s="1356">
        <f t="shared" si="6"/>
        <v>0</v>
      </c>
      <c r="W44" s="1357">
        <f t="shared" si="6"/>
        <v>0</v>
      </c>
      <c r="X44"/>
      <c r="Y44" s="963"/>
      <c r="AA44" s="1271"/>
    </row>
    <row r="45" spans="2:27" x14ac:dyDescent="0.25">
      <c r="B45" s="1539"/>
      <c r="C45" s="202"/>
      <c r="D45" s="221" t="s">
        <v>362</v>
      </c>
      <c r="E45" s="222"/>
      <c r="F45" s="579"/>
      <c r="G45" s="1272">
        <v>0.03</v>
      </c>
      <c r="H45" s="1354" t="str">
        <f>IFERROR(I45/'2A'!$P$39,"")</f>
        <v/>
      </c>
      <c r="I45" s="1358">
        <v>0</v>
      </c>
      <c r="J45" s="1356">
        <f t="shared" si="6"/>
        <v>0</v>
      </c>
      <c r="K45" s="1356">
        <f t="shared" si="6"/>
        <v>0</v>
      </c>
      <c r="L45" s="1356">
        <f t="shared" si="6"/>
        <v>0</v>
      </c>
      <c r="M45" s="1356">
        <f t="shared" si="6"/>
        <v>0</v>
      </c>
      <c r="N45" s="1356">
        <f t="shared" si="6"/>
        <v>0</v>
      </c>
      <c r="O45" s="1356">
        <f t="shared" si="6"/>
        <v>0</v>
      </c>
      <c r="P45" s="1356">
        <f t="shared" si="6"/>
        <v>0</v>
      </c>
      <c r="Q45" s="1356">
        <f t="shared" si="6"/>
        <v>0</v>
      </c>
      <c r="R45" s="1356">
        <f t="shared" si="6"/>
        <v>0</v>
      </c>
      <c r="S45" s="1356">
        <f t="shared" si="6"/>
        <v>0</v>
      </c>
      <c r="T45" s="1356">
        <f t="shared" si="6"/>
        <v>0</v>
      </c>
      <c r="U45" s="1356">
        <f t="shared" si="6"/>
        <v>0</v>
      </c>
      <c r="V45" s="1356">
        <f t="shared" si="6"/>
        <v>0</v>
      </c>
      <c r="W45" s="1357">
        <f t="shared" si="6"/>
        <v>0</v>
      </c>
      <c r="X45"/>
      <c r="Y45" s="963"/>
      <c r="AA45" s="1271"/>
    </row>
    <row r="46" spans="2:27" x14ac:dyDescent="0.25">
      <c r="B46" s="1539"/>
      <c r="C46" s="202"/>
      <c r="D46" s="221" t="s">
        <v>363</v>
      </c>
      <c r="E46" s="222"/>
      <c r="F46" s="579"/>
      <c r="G46" s="1272">
        <v>0.03</v>
      </c>
      <c r="H46" s="1354" t="str">
        <f>IFERROR(I46/'2A'!$P$39,"")</f>
        <v/>
      </c>
      <c r="I46" s="1358">
        <v>0</v>
      </c>
      <c r="J46" s="1356">
        <f t="shared" si="6"/>
        <v>0</v>
      </c>
      <c r="K46" s="1356">
        <f t="shared" si="6"/>
        <v>0</v>
      </c>
      <c r="L46" s="1356">
        <f t="shared" si="6"/>
        <v>0</v>
      </c>
      <c r="M46" s="1356">
        <f t="shared" si="6"/>
        <v>0</v>
      </c>
      <c r="N46" s="1356">
        <f t="shared" si="6"/>
        <v>0</v>
      </c>
      <c r="O46" s="1356">
        <f t="shared" si="6"/>
        <v>0</v>
      </c>
      <c r="P46" s="1356">
        <f t="shared" si="6"/>
        <v>0</v>
      </c>
      <c r="Q46" s="1356">
        <f t="shared" si="6"/>
        <v>0</v>
      </c>
      <c r="R46" s="1356">
        <f t="shared" si="6"/>
        <v>0</v>
      </c>
      <c r="S46" s="1356">
        <f t="shared" si="6"/>
        <v>0</v>
      </c>
      <c r="T46" s="1356">
        <f t="shared" si="6"/>
        <v>0</v>
      </c>
      <c r="U46" s="1356">
        <f t="shared" si="6"/>
        <v>0</v>
      </c>
      <c r="V46" s="1356">
        <f t="shared" si="6"/>
        <v>0</v>
      </c>
      <c r="W46" s="1357">
        <f t="shared" si="6"/>
        <v>0</v>
      </c>
      <c r="X46"/>
      <c r="Y46" s="963"/>
      <c r="AA46" s="1271"/>
    </row>
    <row r="47" spans="2:27" x14ac:dyDescent="0.25">
      <c r="B47" s="1539"/>
      <c r="C47" s="202"/>
      <c r="D47" s="221" t="s">
        <v>364</v>
      </c>
      <c r="E47" s="222"/>
      <c r="F47" s="579"/>
      <c r="G47" s="1272">
        <v>0.03</v>
      </c>
      <c r="H47" s="1354" t="str">
        <f>IFERROR(I47/'2A'!$P$39,"")</f>
        <v/>
      </c>
      <c r="I47" s="1358">
        <v>0</v>
      </c>
      <c r="J47" s="1356">
        <f t="shared" si="6"/>
        <v>0</v>
      </c>
      <c r="K47" s="1356">
        <f t="shared" si="6"/>
        <v>0</v>
      </c>
      <c r="L47" s="1356">
        <f t="shared" si="6"/>
        <v>0</v>
      </c>
      <c r="M47" s="1356">
        <f t="shared" si="6"/>
        <v>0</v>
      </c>
      <c r="N47" s="1356">
        <f t="shared" si="6"/>
        <v>0</v>
      </c>
      <c r="O47" s="1356">
        <f t="shared" si="6"/>
        <v>0</v>
      </c>
      <c r="P47" s="1356">
        <f t="shared" si="6"/>
        <v>0</v>
      </c>
      <c r="Q47" s="1356">
        <f t="shared" si="6"/>
        <v>0</v>
      </c>
      <c r="R47" s="1356">
        <f t="shared" si="6"/>
        <v>0</v>
      </c>
      <c r="S47" s="1356">
        <f t="shared" si="6"/>
        <v>0</v>
      </c>
      <c r="T47" s="1356">
        <f t="shared" si="6"/>
        <v>0</v>
      </c>
      <c r="U47" s="1356">
        <f t="shared" si="6"/>
        <v>0</v>
      </c>
      <c r="V47" s="1356">
        <f t="shared" si="6"/>
        <v>0</v>
      </c>
      <c r="W47" s="1357">
        <f t="shared" si="6"/>
        <v>0</v>
      </c>
      <c r="X47"/>
      <c r="Y47" s="963"/>
      <c r="AA47" s="1271"/>
    </row>
    <row r="48" spans="2:27" x14ac:dyDescent="0.25">
      <c r="B48" s="1539"/>
      <c r="C48" s="202"/>
      <c r="D48" s="221" t="s">
        <v>365</v>
      </c>
      <c r="E48" s="223"/>
      <c r="F48" s="579"/>
      <c r="G48" s="1272">
        <v>0.03</v>
      </c>
      <c r="H48" s="1354" t="str">
        <f>IFERROR(I48/'2A'!$P$39,"")</f>
        <v/>
      </c>
      <c r="I48" s="1358">
        <v>0</v>
      </c>
      <c r="J48" s="1356">
        <f t="shared" si="6"/>
        <v>0</v>
      </c>
      <c r="K48" s="1356">
        <f t="shared" si="6"/>
        <v>0</v>
      </c>
      <c r="L48" s="1356">
        <f t="shared" si="6"/>
        <v>0</v>
      </c>
      <c r="M48" s="1356">
        <f t="shared" si="6"/>
        <v>0</v>
      </c>
      <c r="N48" s="1356">
        <f t="shared" si="6"/>
        <v>0</v>
      </c>
      <c r="O48" s="1356">
        <f t="shared" si="6"/>
        <v>0</v>
      </c>
      <c r="P48" s="1356">
        <f t="shared" si="6"/>
        <v>0</v>
      </c>
      <c r="Q48" s="1356">
        <f t="shared" si="6"/>
        <v>0</v>
      </c>
      <c r="R48" s="1356">
        <f t="shared" si="6"/>
        <v>0</v>
      </c>
      <c r="S48" s="1356">
        <f t="shared" si="6"/>
        <v>0</v>
      </c>
      <c r="T48" s="1356">
        <f t="shared" si="6"/>
        <v>0</v>
      </c>
      <c r="U48" s="1356">
        <f t="shared" si="6"/>
        <v>0</v>
      </c>
      <c r="V48" s="1356">
        <f t="shared" si="6"/>
        <v>0</v>
      </c>
      <c r="W48" s="1357">
        <f t="shared" si="6"/>
        <v>0</v>
      </c>
      <c r="X48"/>
      <c r="Y48" s="963"/>
      <c r="AA48" s="1271"/>
    </row>
    <row r="49" spans="2:27" x14ac:dyDescent="0.25">
      <c r="B49" s="1539"/>
      <c r="C49" s="202"/>
      <c r="D49" s="221" t="s">
        <v>366</v>
      </c>
      <c r="E49" s="222"/>
      <c r="F49" s="579"/>
      <c r="G49" s="1272">
        <v>0.03</v>
      </c>
      <c r="H49" s="1354" t="str">
        <f>IFERROR(I49/'2A'!$P$39,"")</f>
        <v/>
      </c>
      <c r="I49" s="1358">
        <v>0</v>
      </c>
      <c r="J49" s="1356">
        <f t="shared" si="6"/>
        <v>0</v>
      </c>
      <c r="K49" s="1356">
        <f t="shared" si="6"/>
        <v>0</v>
      </c>
      <c r="L49" s="1356">
        <f t="shared" si="6"/>
        <v>0</v>
      </c>
      <c r="M49" s="1356">
        <f t="shared" si="6"/>
        <v>0</v>
      </c>
      <c r="N49" s="1356">
        <f t="shared" si="6"/>
        <v>0</v>
      </c>
      <c r="O49" s="1356">
        <f t="shared" si="6"/>
        <v>0</v>
      </c>
      <c r="P49" s="1356">
        <f t="shared" si="6"/>
        <v>0</v>
      </c>
      <c r="Q49" s="1356">
        <f t="shared" si="6"/>
        <v>0</v>
      </c>
      <c r="R49" s="1356">
        <f t="shared" si="6"/>
        <v>0</v>
      </c>
      <c r="S49" s="1356">
        <f t="shared" si="6"/>
        <v>0</v>
      </c>
      <c r="T49" s="1356">
        <f t="shared" si="6"/>
        <v>0</v>
      </c>
      <c r="U49" s="1356">
        <f t="shared" si="6"/>
        <v>0</v>
      </c>
      <c r="V49" s="1356">
        <f t="shared" si="6"/>
        <v>0</v>
      </c>
      <c r="W49" s="1357">
        <f t="shared" si="6"/>
        <v>0</v>
      </c>
      <c r="X49"/>
      <c r="Y49" s="963"/>
      <c r="AA49" s="1271"/>
    </row>
    <row r="50" spans="2:27" x14ac:dyDescent="0.25">
      <c r="B50" s="1539"/>
      <c r="C50" s="202"/>
      <c r="D50" s="221" t="s">
        <v>367</v>
      </c>
      <c r="E50" s="223"/>
      <c r="F50" s="579"/>
      <c r="G50" s="1272">
        <v>0.03</v>
      </c>
      <c r="H50" s="1354" t="str">
        <f>IFERROR(I50/'2A'!$P$39,"")</f>
        <v/>
      </c>
      <c r="I50" s="1358">
        <v>0</v>
      </c>
      <c r="J50" s="1356">
        <f t="shared" si="6"/>
        <v>0</v>
      </c>
      <c r="K50" s="1356">
        <f t="shared" si="6"/>
        <v>0</v>
      </c>
      <c r="L50" s="1356">
        <f t="shared" si="6"/>
        <v>0</v>
      </c>
      <c r="M50" s="1356">
        <f t="shared" si="6"/>
        <v>0</v>
      </c>
      <c r="N50" s="1356">
        <f t="shared" si="6"/>
        <v>0</v>
      </c>
      <c r="O50" s="1356">
        <f t="shared" si="6"/>
        <v>0</v>
      </c>
      <c r="P50" s="1356">
        <f t="shared" si="6"/>
        <v>0</v>
      </c>
      <c r="Q50" s="1356">
        <f t="shared" si="6"/>
        <v>0</v>
      </c>
      <c r="R50" s="1356">
        <f t="shared" si="6"/>
        <v>0</v>
      </c>
      <c r="S50" s="1356">
        <f t="shared" si="6"/>
        <v>0</v>
      </c>
      <c r="T50" s="1356">
        <f t="shared" si="6"/>
        <v>0</v>
      </c>
      <c r="U50" s="1356">
        <f t="shared" si="6"/>
        <v>0</v>
      </c>
      <c r="V50" s="1356">
        <f t="shared" si="6"/>
        <v>0</v>
      </c>
      <c r="W50" s="1357">
        <f t="shared" si="6"/>
        <v>0</v>
      </c>
      <c r="X50"/>
      <c r="Y50" s="963"/>
      <c r="AA50" s="1271"/>
    </row>
    <row r="51" spans="2:27" x14ac:dyDescent="0.25">
      <c r="B51" s="1539"/>
      <c r="C51" s="202"/>
      <c r="D51" s="221" t="s">
        <v>368</v>
      </c>
      <c r="E51" s="222"/>
      <c r="F51" s="579"/>
      <c r="G51" s="1272">
        <v>0.03</v>
      </c>
      <c r="H51" s="1354" t="str">
        <f>IFERROR(I51/'2A'!$P$39,"")</f>
        <v/>
      </c>
      <c r="I51" s="1358">
        <v>0</v>
      </c>
      <c r="J51" s="1356">
        <f t="shared" si="6"/>
        <v>0</v>
      </c>
      <c r="K51" s="1356">
        <f t="shared" si="6"/>
        <v>0</v>
      </c>
      <c r="L51" s="1356">
        <f t="shared" si="6"/>
        <v>0</v>
      </c>
      <c r="M51" s="1356">
        <f t="shared" si="6"/>
        <v>0</v>
      </c>
      <c r="N51" s="1356">
        <f t="shared" si="6"/>
        <v>0</v>
      </c>
      <c r="O51" s="1356">
        <f t="shared" si="6"/>
        <v>0</v>
      </c>
      <c r="P51" s="1356">
        <f t="shared" si="6"/>
        <v>0</v>
      </c>
      <c r="Q51" s="1356">
        <f t="shared" si="6"/>
        <v>0</v>
      </c>
      <c r="R51" s="1356">
        <f t="shared" si="6"/>
        <v>0</v>
      </c>
      <c r="S51" s="1356">
        <f t="shared" si="6"/>
        <v>0</v>
      </c>
      <c r="T51" s="1356">
        <f t="shared" si="6"/>
        <v>0</v>
      </c>
      <c r="U51" s="1356">
        <f t="shared" si="6"/>
        <v>0</v>
      </c>
      <c r="V51" s="1356">
        <f t="shared" si="6"/>
        <v>0</v>
      </c>
      <c r="W51" s="1357">
        <f t="shared" si="6"/>
        <v>0</v>
      </c>
      <c r="X51"/>
      <c r="Y51" s="963"/>
      <c r="AA51" s="1271"/>
    </row>
    <row r="52" spans="2:27" x14ac:dyDescent="0.25">
      <c r="B52" s="1539"/>
      <c r="C52" s="202"/>
      <c r="D52" s="221" t="s">
        <v>369</v>
      </c>
      <c r="E52" s="223"/>
      <c r="F52" s="579"/>
      <c r="G52" s="1272">
        <v>0.03</v>
      </c>
      <c r="H52" s="1354" t="str">
        <f>IFERROR(I52/'2A'!$P$39,"")</f>
        <v/>
      </c>
      <c r="I52" s="1358">
        <v>0</v>
      </c>
      <c r="J52" s="1356">
        <f t="shared" si="6"/>
        <v>0</v>
      </c>
      <c r="K52" s="1356">
        <f t="shared" si="6"/>
        <v>0</v>
      </c>
      <c r="L52" s="1356">
        <f t="shared" si="6"/>
        <v>0</v>
      </c>
      <c r="M52" s="1356">
        <f t="shared" si="6"/>
        <v>0</v>
      </c>
      <c r="N52" s="1356">
        <f t="shared" si="6"/>
        <v>0</v>
      </c>
      <c r="O52" s="1356">
        <f t="shared" si="6"/>
        <v>0</v>
      </c>
      <c r="P52" s="1356">
        <f t="shared" si="6"/>
        <v>0</v>
      </c>
      <c r="Q52" s="1356">
        <f t="shared" si="6"/>
        <v>0</v>
      </c>
      <c r="R52" s="1356">
        <f t="shared" si="6"/>
        <v>0</v>
      </c>
      <c r="S52" s="1356">
        <f t="shared" si="6"/>
        <v>0</v>
      </c>
      <c r="T52" s="1356">
        <f t="shared" si="6"/>
        <v>0</v>
      </c>
      <c r="U52" s="1356">
        <f t="shared" si="6"/>
        <v>0</v>
      </c>
      <c r="V52" s="1356">
        <f t="shared" si="6"/>
        <v>0</v>
      </c>
      <c r="W52" s="1357">
        <f t="shared" si="6"/>
        <v>0</v>
      </c>
      <c r="X52"/>
      <c r="Y52" s="963"/>
      <c r="AA52" s="1271"/>
    </row>
    <row r="53" spans="2:27" x14ac:dyDescent="0.25">
      <c r="B53" s="1539"/>
      <c r="C53" s="202"/>
      <c r="D53" s="221" t="s">
        <v>370</v>
      </c>
      <c r="E53" s="223"/>
      <c r="F53" s="579"/>
      <c r="G53" s="1272">
        <v>0.03</v>
      </c>
      <c r="H53" s="1354" t="str">
        <f>IFERROR(I53/'2A'!$P$39,"")</f>
        <v/>
      </c>
      <c r="I53" s="1358">
        <v>0</v>
      </c>
      <c r="J53" s="1356">
        <f t="shared" si="6"/>
        <v>0</v>
      </c>
      <c r="K53" s="1356">
        <f t="shared" si="6"/>
        <v>0</v>
      </c>
      <c r="L53" s="1356">
        <f t="shared" si="6"/>
        <v>0</v>
      </c>
      <c r="M53" s="1356">
        <f t="shared" si="6"/>
        <v>0</v>
      </c>
      <c r="N53" s="1356">
        <f t="shared" si="6"/>
        <v>0</v>
      </c>
      <c r="O53" s="1356">
        <f t="shared" si="6"/>
        <v>0</v>
      </c>
      <c r="P53" s="1356">
        <f t="shared" si="6"/>
        <v>0</v>
      </c>
      <c r="Q53" s="1356">
        <f t="shared" si="6"/>
        <v>0</v>
      </c>
      <c r="R53" s="1356">
        <f t="shared" si="6"/>
        <v>0</v>
      </c>
      <c r="S53" s="1356">
        <f t="shared" si="6"/>
        <v>0</v>
      </c>
      <c r="T53" s="1356">
        <f t="shared" si="6"/>
        <v>0</v>
      </c>
      <c r="U53" s="1356">
        <f t="shared" si="6"/>
        <v>0</v>
      </c>
      <c r="V53" s="1356">
        <f t="shared" si="6"/>
        <v>0</v>
      </c>
      <c r="W53" s="1357">
        <f t="shared" si="6"/>
        <v>0</v>
      </c>
      <c r="X53"/>
      <c r="Y53" s="963"/>
      <c r="AA53" s="1271"/>
    </row>
    <row r="54" spans="2:27" x14ac:dyDescent="0.25">
      <c r="B54" s="1539"/>
      <c r="C54" s="202"/>
      <c r="D54" s="221" t="s">
        <v>371</v>
      </c>
      <c r="E54" s="223"/>
      <c r="F54" s="579"/>
      <c r="G54" s="1272">
        <v>0.03</v>
      </c>
      <c r="H54" s="1354" t="str">
        <f>IFERROR(I54/'2A'!$P$39,"")</f>
        <v/>
      </c>
      <c r="I54" s="1358">
        <v>0</v>
      </c>
      <c r="J54" s="1356">
        <f t="shared" si="6"/>
        <v>0</v>
      </c>
      <c r="K54" s="1356">
        <f t="shared" si="6"/>
        <v>0</v>
      </c>
      <c r="L54" s="1356">
        <f t="shared" si="6"/>
        <v>0</v>
      </c>
      <c r="M54" s="1356">
        <f t="shared" si="6"/>
        <v>0</v>
      </c>
      <c r="N54" s="1356">
        <f t="shared" si="6"/>
        <v>0</v>
      </c>
      <c r="O54" s="1356">
        <f t="shared" si="6"/>
        <v>0</v>
      </c>
      <c r="P54" s="1356">
        <f t="shared" si="6"/>
        <v>0</v>
      </c>
      <c r="Q54" s="1356">
        <f t="shared" si="6"/>
        <v>0</v>
      </c>
      <c r="R54" s="1356">
        <f t="shared" si="6"/>
        <v>0</v>
      </c>
      <c r="S54" s="1356">
        <f t="shared" si="6"/>
        <v>0</v>
      </c>
      <c r="T54" s="1356">
        <f t="shared" si="6"/>
        <v>0</v>
      </c>
      <c r="U54" s="1356">
        <f t="shared" si="6"/>
        <v>0</v>
      </c>
      <c r="V54" s="1356">
        <f t="shared" si="6"/>
        <v>0</v>
      </c>
      <c r="W54" s="1357">
        <f t="shared" si="6"/>
        <v>0</v>
      </c>
      <c r="X54"/>
      <c r="Y54" s="963"/>
      <c r="AA54" s="1271"/>
    </row>
    <row r="55" spans="2:27" x14ac:dyDescent="0.25">
      <c r="B55" s="1539"/>
      <c r="C55" s="202"/>
      <c r="D55" s="221" t="s">
        <v>372</v>
      </c>
      <c r="E55" s="223"/>
      <c r="F55" s="579"/>
      <c r="G55" s="1272">
        <v>0.03</v>
      </c>
      <c r="H55" s="1354" t="str">
        <f>IFERROR(I55/'2A'!$P$39,"")</f>
        <v/>
      </c>
      <c r="I55" s="1358">
        <v>0</v>
      </c>
      <c r="J55" s="1356">
        <f t="shared" si="6"/>
        <v>0</v>
      </c>
      <c r="K55" s="1356">
        <f t="shared" si="6"/>
        <v>0</v>
      </c>
      <c r="L55" s="1356">
        <f t="shared" si="6"/>
        <v>0</v>
      </c>
      <c r="M55" s="1356">
        <f t="shared" si="6"/>
        <v>0</v>
      </c>
      <c r="N55" s="1356">
        <f t="shared" si="6"/>
        <v>0</v>
      </c>
      <c r="O55" s="1356">
        <f t="shared" si="6"/>
        <v>0</v>
      </c>
      <c r="P55" s="1356">
        <f t="shared" si="6"/>
        <v>0</v>
      </c>
      <c r="Q55" s="1356">
        <f t="shared" si="6"/>
        <v>0</v>
      </c>
      <c r="R55" s="1356">
        <f t="shared" si="6"/>
        <v>0</v>
      </c>
      <c r="S55" s="1356">
        <f t="shared" si="6"/>
        <v>0</v>
      </c>
      <c r="T55" s="1356">
        <f t="shared" si="6"/>
        <v>0</v>
      </c>
      <c r="U55" s="1356">
        <f t="shared" si="6"/>
        <v>0</v>
      </c>
      <c r="V55" s="1356">
        <f t="shared" si="6"/>
        <v>0</v>
      </c>
      <c r="W55" s="1357">
        <f t="shared" si="6"/>
        <v>0</v>
      </c>
      <c r="X55"/>
      <c r="Y55" s="963"/>
      <c r="AA55" s="1271"/>
    </row>
    <row r="56" spans="2:27" x14ac:dyDescent="0.25">
      <c r="B56" s="1539"/>
      <c r="C56" s="202"/>
      <c r="D56" s="221" t="s">
        <v>373</v>
      </c>
      <c r="E56" s="222"/>
      <c r="F56" s="579"/>
      <c r="G56" s="1272">
        <v>0.03</v>
      </c>
      <c r="H56" s="1354" t="str">
        <f>IFERROR(I56/'2A'!$P$39,"")</f>
        <v/>
      </c>
      <c r="I56" s="1358">
        <v>0</v>
      </c>
      <c r="J56" s="1356">
        <f t="shared" si="6"/>
        <v>0</v>
      </c>
      <c r="K56" s="1356">
        <f t="shared" si="6"/>
        <v>0</v>
      </c>
      <c r="L56" s="1356">
        <f t="shared" si="6"/>
        <v>0</v>
      </c>
      <c r="M56" s="1356">
        <f t="shared" si="6"/>
        <v>0</v>
      </c>
      <c r="N56" s="1356">
        <f t="shared" si="6"/>
        <v>0</v>
      </c>
      <c r="O56" s="1356">
        <f t="shared" si="6"/>
        <v>0</v>
      </c>
      <c r="P56" s="1356">
        <f t="shared" si="6"/>
        <v>0</v>
      </c>
      <c r="Q56" s="1356">
        <f t="shared" si="6"/>
        <v>0</v>
      </c>
      <c r="R56" s="1356">
        <f t="shared" si="6"/>
        <v>0</v>
      </c>
      <c r="S56" s="1356">
        <f t="shared" si="6"/>
        <v>0</v>
      </c>
      <c r="T56" s="1356">
        <f t="shared" si="6"/>
        <v>0</v>
      </c>
      <c r="U56" s="1356">
        <f t="shared" si="6"/>
        <v>0</v>
      </c>
      <c r="V56" s="1356">
        <f t="shared" si="6"/>
        <v>0</v>
      </c>
      <c r="W56" s="1357">
        <f t="shared" si="6"/>
        <v>0</v>
      </c>
      <c r="X56"/>
      <c r="Y56" s="963"/>
      <c r="AA56" s="1271"/>
    </row>
    <row r="57" spans="2:27" x14ac:dyDescent="0.25">
      <c r="B57" s="1539"/>
      <c r="C57" s="202"/>
      <c r="D57" s="221" t="s">
        <v>374</v>
      </c>
      <c r="E57" s="222"/>
      <c r="F57" s="579"/>
      <c r="G57" s="1272">
        <v>0.03</v>
      </c>
      <c r="H57" s="1354" t="str">
        <f>IFERROR(I57/'2A'!$P$39,"")</f>
        <v/>
      </c>
      <c r="I57" s="1358">
        <v>0</v>
      </c>
      <c r="J57" s="1356">
        <f t="shared" ref="J57:W61" si="7">I57+(I57*$G57)</f>
        <v>0</v>
      </c>
      <c r="K57" s="1356">
        <f t="shared" si="7"/>
        <v>0</v>
      </c>
      <c r="L57" s="1356">
        <f t="shared" si="7"/>
        <v>0</v>
      </c>
      <c r="M57" s="1356">
        <f t="shared" si="7"/>
        <v>0</v>
      </c>
      <c r="N57" s="1356">
        <f t="shared" si="7"/>
        <v>0</v>
      </c>
      <c r="O57" s="1356">
        <f t="shared" si="7"/>
        <v>0</v>
      </c>
      <c r="P57" s="1356">
        <f t="shared" si="7"/>
        <v>0</v>
      </c>
      <c r="Q57" s="1356">
        <f t="shared" si="7"/>
        <v>0</v>
      </c>
      <c r="R57" s="1356">
        <f t="shared" si="7"/>
        <v>0</v>
      </c>
      <c r="S57" s="1356">
        <f t="shared" si="7"/>
        <v>0</v>
      </c>
      <c r="T57" s="1356">
        <f t="shared" si="7"/>
        <v>0</v>
      </c>
      <c r="U57" s="1356">
        <f t="shared" si="7"/>
        <v>0</v>
      </c>
      <c r="V57" s="1356">
        <f t="shared" si="7"/>
        <v>0</v>
      </c>
      <c r="W57" s="1357">
        <f t="shared" si="7"/>
        <v>0</v>
      </c>
      <c r="X57"/>
      <c r="Y57" s="963"/>
      <c r="AA57" s="1271"/>
    </row>
    <row r="58" spans="2:27" x14ac:dyDescent="0.25">
      <c r="B58" s="1539"/>
      <c r="C58" s="1264"/>
      <c r="D58" s="221" t="s">
        <v>375</v>
      </c>
      <c r="E58" s="222"/>
      <c r="F58" s="579"/>
      <c r="G58" s="1272">
        <v>0.03</v>
      </c>
      <c r="H58" s="1354" t="str">
        <f>IFERROR(I58/'2A'!$P$39,"")</f>
        <v/>
      </c>
      <c r="I58" s="1358">
        <v>0</v>
      </c>
      <c r="J58" s="1356">
        <f t="shared" si="7"/>
        <v>0</v>
      </c>
      <c r="K58" s="1356">
        <f t="shared" si="7"/>
        <v>0</v>
      </c>
      <c r="L58" s="1356">
        <f t="shared" si="7"/>
        <v>0</v>
      </c>
      <c r="M58" s="1356">
        <f t="shared" si="7"/>
        <v>0</v>
      </c>
      <c r="N58" s="1356">
        <f t="shared" si="7"/>
        <v>0</v>
      </c>
      <c r="O58" s="1356">
        <f t="shared" si="7"/>
        <v>0</v>
      </c>
      <c r="P58" s="1356">
        <f t="shared" si="7"/>
        <v>0</v>
      </c>
      <c r="Q58" s="1356">
        <f t="shared" si="7"/>
        <v>0</v>
      </c>
      <c r="R58" s="1356">
        <f t="shared" si="7"/>
        <v>0</v>
      </c>
      <c r="S58" s="1356">
        <f t="shared" si="7"/>
        <v>0</v>
      </c>
      <c r="T58" s="1356">
        <f t="shared" si="7"/>
        <v>0</v>
      </c>
      <c r="U58" s="1356">
        <f t="shared" si="7"/>
        <v>0</v>
      </c>
      <c r="V58" s="1356">
        <f t="shared" si="7"/>
        <v>0</v>
      </c>
      <c r="W58" s="1357">
        <f t="shared" si="7"/>
        <v>0</v>
      </c>
      <c r="X58"/>
      <c r="Y58" s="963"/>
      <c r="AA58" s="1271"/>
    </row>
    <row r="59" spans="2:27" x14ac:dyDescent="0.25">
      <c r="B59" s="1539"/>
      <c r="C59" s="202"/>
      <c r="D59" s="221" t="s">
        <v>376</v>
      </c>
      <c r="E59" s="223"/>
      <c r="F59" s="579"/>
      <c r="G59" s="1272">
        <v>0.03</v>
      </c>
      <c r="H59" s="1354" t="str">
        <f>IFERROR(I59/'2A'!$P$39,"")</f>
        <v/>
      </c>
      <c r="I59" s="1358">
        <v>0</v>
      </c>
      <c r="J59" s="1356">
        <f t="shared" si="7"/>
        <v>0</v>
      </c>
      <c r="K59" s="1356">
        <f t="shared" si="7"/>
        <v>0</v>
      </c>
      <c r="L59" s="1356">
        <f t="shared" si="7"/>
        <v>0</v>
      </c>
      <c r="M59" s="1356">
        <f t="shared" si="7"/>
        <v>0</v>
      </c>
      <c r="N59" s="1356">
        <f t="shared" si="7"/>
        <v>0</v>
      </c>
      <c r="O59" s="1356">
        <f t="shared" si="7"/>
        <v>0</v>
      </c>
      <c r="P59" s="1356">
        <f t="shared" si="7"/>
        <v>0</v>
      </c>
      <c r="Q59" s="1356">
        <f t="shared" si="7"/>
        <v>0</v>
      </c>
      <c r="R59" s="1356">
        <f t="shared" si="7"/>
        <v>0</v>
      </c>
      <c r="S59" s="1356">
        <f t="shared" si="7"/>
        <v>0</v>
      </c>
      <c r="T59" s="1356">
        <f t="shared" si="7"/>
        <v>0</v>
      </c>
      <c r="U59" s="1356">
        <f t="shared" si="7"/>
        <v>0</v>
      </c>
      <c r="V59" s="1356">
        <f t="shared" si="7"/>
        <v>0</v>
      </c>
      <c r="W59" s="1357">
        <f t="shared" si="7"/>
        <v>0</v>
      </c>
      <c r="X59"/>
      <c r="Y59" s="963"/>
      <c r="AA59" s="1271"/>
    </row>
    <row r="60" spans="2:27" x14ac:dyDescent="0.25">
      <c r="B60" s="1539"/>
      <c r="C60" s="202"/>
      <c r="D60" s="221" t="s">
        <v>377</v>
      </c>
      <c r="E60" s="223"/>
      <c r="F60" s="579"/>
      <c r="G60" s="1272">
        <v>0.03</v>
      </c>
      <c r="H60" s="1354" t="str">
        <f>IFERROR(I60/'2A'!$P$39,"")</f>
        <v/>
      </c>
      <c r="I60" s="1358">
        <v>0</v>
      </c>
      <c r="J60" s="1356">
        <f t="shared" si="7"/>
        <v>0</v>
      </c>
      <c r="K60" s="1356">
        <f t="shared" si="7"/>
        <v>0</v>
      </c>
      <c r="L60" s="1356">
        <f t="shared" si="7"/>
        <v>0</v>
      </c>
      <c r="M60" s="1356">
        <f t="shared" si="7"/>
        <v>0</v>
      </c>
      <c r="N60" s="1356">
        <f t="shared" si="7"/>
        <v>0</v>
      </c>
      <c r="O60" s="1356">
        <f t="shared" si="7"/>
        <v>0</v>
      </c>
      <c r="P60" s="1356">
        <f t="shared" si="7"/>
        <v>0</v>
      </c>
      <c r="Q60" s="1356">
        <f t="shared" si="7"/>
        <v>0</v>
      </c>
      <c r="R60" s="1356">
        <f t="shared" si="7"/>
        <v>0</v>
      </c>
      <c r="S60" s="1356">
        <f t="shared" si="7"/>
        <v>0</v>
      </c>
      <c r="T60" s="1356">
        <f t="shared" si="7"/>
        <v>0</v>
      </c>
      <c r="U60" s="1356">
        <f t="shared" si="7"/>
        <v>0</v>
      </c>
      <c r="V60" s="1356">
        <f t="shared" si="7"/>
        <v>0</v>
      </c>
      <c r="W60" s="1357">
        <f t="shared" si="7"/>
        <v>0</v>
      </c>
      <c r="X60"/>
      <c r="Y60" s="963"/>
      <c r="AA60" s="1271"/>
    </row>
    <row r="61" spans="2:27" ht="15.75" thickBot="1" x14ac:dyDescent="0.3">
      <c r="B61" s="1539"/>
      <c r="C61" s="202"/>
      <c r="D61" s="224" t="s">
        <v>228</v>
      </c>
      <c r="E61" s="225"/>
      <c r="F61" s="579"/>
      <c r="G61" s="1273">
        <v>0.03</v>
      </c>
      <c r="H61" s="1359" t="str">
        <f>IFERROR(I61/'2A'!$P$39,"")</f>
        <v/>
      </c>
      <c r="I61" s="1360">
        <v>0</v>
      </c>
      <c r="J61" s="1361">
        <f t="shared" si="7"/>
        <v>0</v>
      </c>
      <c r="K61" s="1361">
        <f t="shared" si="7"/>
        <v>0</v>
      </c>
      <c r="L61" s="1361">
        <f t="shared" si="7"/>
        <v>0</v>
      </c>
      <c r="M61" s="1361">
        <f t="shared" si="7"/>
        <v>0</v>
      </c>
      <c r="N61" s="1361">
        <f t="shared" si="7"/>
        <v>0</v>
      </c>
      <c r="O61" s="1361">
        <f t="shared" si="7"/>
        <v>0</v>
      </c>
      <c r="P61" s="1361">
        <f t="shared" si="7"/>
        <v>0</v>
      </c>
      <c r="Q61" s="1361">
        <f t="shared" si="7"/>
        <v>0</v>
      </c>
      <c r="R61" s="1361">
        <f t="shared" si="7"/>
        <v>0</v>
      </c>
      <c r="S61" s="1361">
        <f t="shared" si="7"/>
        <v>0</v>
      </c>
      <c r="T61" s="1361">
        <f t="shared" si="7"/>
        <v>0</v>
      </c>
      <c r="U61" s="1361">
        <f t="shared" si="7"/>
        <v>0</v>
      </c>
      <c r="V61" s="1361">
        <f t="shared" si="7"/>
        <v>0</v>
      </c>
      <c r="W61" s="1362">
        <f t="shared" si="7"/>
        <v>0</v>
      </c>
      <c r="X61"/>
      <c r="Y61" s="963"/>
      <c r="AA61" s="1271"/>
    </row>
    <row r="62" spans="2:27" ht="15.75" thickBot="1" x14ac:dyDescent="0.3">
      <c r="B62" s="1539"/>
      <c r="C62" s="202"/>
      <c r="D62" s="198" t="s">
        <v>378</v>
      </c>
      <c r="E62" s="209"/>
      <c r="F62" s="210"/>
      <c r="G62" s="210"/>
      <c r="H62" s="1363" t="str">
        <f>IFERROR(I62/'2A'!$P$39,"")</f>
        <v/>
      </c>
      <c r="I62" s="1364">
        <f>SUM(I41:I61)</f>
        <v>0</v>
      </c>
      <c r="J62" s="1365">
        <f t="shared" ref="J62:W62" si="8">SUM(J41:J61)</f>
        <v>0</v>
      </c>
      <c r="K62" s="1365">
        <f t="shared" si="8"/>
        <v>0</v>
      </c>
      <c r="L62" s="1365">
        <f t="shared" si="8"/>
        <v>0</v>
      </c>
      <c r="M62" s="1365">
        <f t="shared" si="8"/>
        <v>0</v>
      </c>
      <c r="N62" s="1365">
        <f t="shared" si="8"/>
        <v>0</v>
      </c>
      <c r="O62" s="1365">
        <f t="shared" si="8"/>
        <v>0</v>
      </c>
      <c r="P62" s="1365">
        <f t="shared" si="8"/>
        <v>0</v>
      </c>
      <c r="Q62" s="1365">
        <f t="shared" si="8"/>
        <v>0</v>
      </c>
      <c r="R62" s="1365">
        <f t="shared" si="8"/>
        <v>0</v>
      </c>
      <c r="S62" s="1365">
        <f t="shared" si="8"/>
        <v>0</v>
      </c>
      <c r="T62" s="1365">
        <f t="shared" si="8"/>
        <v>0</v>
      </c>
      <c r="U62" s="1365">
        <f t="shared" si="8"/>
        <v>0</v>
      </c>
      <c r="V62" s="1365">
        <f t="shared" si="8"/>
        <v>0</v>
      </c>
      <c r="W62" s="1366">
        <f t="shared" si="8"/>
        <v>0</v>
      </c>
      <c r="X62"/>
      <c r="Y62" s="963"/>
    </row>
    <row r="63" spans="2:27" ht="15.75" thickBot="1" x14ac:dyDescent="0.3">
      <c r="B63" s="1539"/>
      <c r="C63" s="202"/>
      <c r="D63" s="198"/>
      <c r="E63" s="209"/>
      <c r="F63" s="218"/>
      <c r="G63"/>
      <c r="H63" s="202"/>
      <c r="I63" s="1274"/>
      <c r="J63" s="1275"/>
      <c r="K63" s="1275"/>
      <c r="L63" s="1275"/>
      <c r="M63" s="1275"/>
      <c r="N63" s="1275"/>
      <c r="O63" s="1275"/>
      <c r="P63" s="1275"/>
      <c r="Q63" s="1275"/>
      <c r="R63" s="1275"/>
      <c r="S63" s="1275"/>
      <c r="T63" s="1275"/>
      <c r="U63" s="1275"/>
      <c r="V63" s="1275"/>
      <c r="W63" s="1276"/>
      <c r="X63"/>
      <c r="Y63" s="963"/>
    </row>
    <row r="64" spans="2:27" ht="7.5" customHeight="1" thickBot="1" x14ac:dyDescent="0.3">
      <c r="B64" s="1539"/>
      <c r="C64" s="202"/>
      <c r="D64" s="198"/>
      <c r="E64" s="209"/>
      <c r="F64" s="218"/>
      <c r="G64"/>
      <c r="H64" s="202"/>
      <c r="I64" s="457"/>
      <c r="J64" s="457"/>
      <c r="K64" s="457"/>
      <c r="L64" s="457"/>
      <c r="M64" s="457"/>
      <c r="N64" s="457"/>
      <c r="O64" s="457"/>
      <c r="P64" s="457"/>
      <c r="Q64" s="457"/>
      <c r="R64" s="457"/>
      <c r="S64" s="457"/>
      <c r="T64" s="457"/>
      <c r="U64" s="457"/>
      <c r="V64" s="457"/>
      <c r="W64" s="457"/>
      <c r="X64"/>
      <c r="Y64" s="963"/>
    </row>
    <row r="65" spans="2:25" ht="9" customHeight="1" x14ac:dyDescent="0.25">
      <c r="B65" s="1538"/>
      <c r="C65" s="1263"/>
      <c r="D65" s="535"/>
      <c r="E65" s="535"/>
      <c r="F65" s="535"/>
      <c r="G65" s="535"/>
      <c r="H65" s="535"/>
      <c r="I65" s="535"/>
      <c r="J65" s="535"/>
      <c r="K65" s="535"/>
      <c r="L65" s="535"/>
      <c r="M65" s="535"/>
      <c r="N65" s="535"/>
      <c r="O65" s="535"/>
      <c r="P65" s="535"/>
      <c r="Q65" s="535"/>
      <c r="R65" s="535"/>
      <c r="S65" s="535"/>
      <c r="T65" s="535"/>
      <c r="U65" s="535"/>
      <c r="V65" s="535"/>
      <c r="W65" s="535"/>
      <c r="X65" s="1261"/>
      <c r="Y65" s="1265"/>
    </row>
    <row r="66" spans="2:25" ht="18.75" x14ac:dyDescent="0.3">
      <c r="B66" s="1539"/>
      <c r="C66" s="232"/>
      <c r="D66" s="1767" t="s">
        <v>924</v>
      </c>
      <c r="E66" s="1767"/>
      <c r="F66" s="1767"/>
      <c r="G66" s="1767"/>
      <c r="H66" s="1767"/>
      <c r="I66" s="1767"/>
      <c r="J66" s="1767"/>
      <c r="K66" s="1767"/>
      <c r="L66" s="1767"/>
      <c r="M66" s="1767"/>
      <c r="N66" s="1767"/>
      <c r="O66" s="1767"/>
      <c r="P66" s="1767"/>
      <c r="Q66" s="1767"/>
      <c r="R66" s="1767"/>
      <c r="S66" s="1767"/>
      <c r="T66" s="1767"/>
      <c r="U66" s="1767"/>
      <c r="V66" s="1767"/>
      <c r="W66" s="1767"/>
      <c r="X66" s="202"/>
      <c r="Y66" s="203"/>
    </row>
    <row r="67" spans="2:25" x14ac:dyDescent="0.25">
      <c r="B67" s="1539"/>
      <c r="C67" s="1191"/>
      <c r="D67" s="577" t="s">
        <v>900</v>
      </c>
      <c r="E67" s="195"/>
      <c r="F67" s="195"/>
      <c r="G67" s="195"/>
      <c r="H67" s="195"/>
      <c r="I67" s="195"/>
      <c r="J67" s="195"/>
      <c r="K67" s="195"/>
      <c r="L67" s="196"/>
      <c r="M67" s="195"/>
      <c r="N67" s="195"/>
      <c r="O67" s="195"/>
      <c r="P67" s="195"/>
      <c r="Q67" s="195"/>
      <c r="R67" s="195"/>
      <c r="S67" s="195"/>
      <c r="T67" s="195"/>
      <c r="U67" s="195"/>
      <c r="V67" s="195"/>
      <c r="W67" s="195"/>
      <c r="X67"/>
      <c r="Y67" s="963"/>
    </row>
    <row r="68" spans="2:25" ht="7.5" customHeight="1" thickBot="1" x14ac:dyDescent="0.3">
      <c r="B68" s="1539"/>
      <c r="C68" s="112"/>
      <c r="D68" s="112"/>
      <c r="E68" s="112"/>
      <c r="F68" s="112"/>
      <c r="G68" s="112"/>
      <c r="H68" s="112"/>
      <c r="I68" s="112"/>
      <c r="J68" s="112"/>
      <c r="K68" s="112"/>
      <c r="L68" s="112"/>
      <c r="M68" s="112"/>
      <c r="N68" s="112"/>
      <c r="O68" s="112"/>
      <c r="P68" s="112"/>
      <c r="Q68" s="112"/>
      <c r="R68" s="112"/>
      <c r="S68" s="112"/>
      <c r="T68" s="112"/>
      <c r="U68" s="112"/>
      <c r="V68" s="112"/>
      <c r="W68" s="112"/>
      <c r="X68" s="112"/>
      <c r="Y68" s="543"/>
    </row>
    <row r="69" spans="2:25" ht="36.75" thickBot="1" x14ac:dyDescent="0.3">
      <c r="B69" s="1539"/>
      <c r="C69" s="1191"/>
      <c r="D69" s="2084" t="s">
        <v>700</v>
      </c>
      <c r="E69" s="2084"/>
      <c r="F69" s="209"/>
      <c r="G69" s="544" t="s">
        <v>347</v>
      </c>
      <c r="H69" s="197" t="s">
        <v>357</v>
      </c>
      <c r="I69" s="191" t="s">
        <v>339</v>
      </c>
      <c r="J69" s="537" t="s">
        <v>340</v>
      </c>
      <c r="K69" s="537" t="s">
        <v>341</v>
      </c>
      <c r="L69" s="537" t="s">
        <v>342</v>
      </c>
      <c r="M69" s="537" t="s">
        <v>343</v>
      </c>
      <c r="N69" s="537" t="s">
        <v>344</v>
      </c>
      <c r="O69" s="537" t="s">
        <v>345</v>
      </c>
      <c r="P69" s="537" t="s">
        <v>394</v>
      </c>
      <c r="Q69" s="537" t="s">
        <v>395</v>
      </c>
      <c r="R69" s="537" t="s">
        <v>396</v>
      </c>
      <c r="S69" s="537" t="s">
        <v>397</v>
      </c>
      <c r="T69" s="537" t="s">
        <v>398</v>
      </c>
      <c r="U69" s="537" t="s">
        <v>399</v>
      </c>
      <c r="V69" s="537" t="s">
        <v>400</v>
      </c>
      <c r="W69" s="200" t="s">
        <v>401</v>
      </c>
      <c r="X69"/>
      <c r="Y69" s="963"/>
    </row>
    <row r="70" spans="2:25" x14ac:dyDescent="0.25">
      <c r="B70" s="1539"/>
      <c r="C70" s="1191"/>
      <c r="D70" s="2085"/>
      <c r="E70" s="2085"/>
      <c r="F70" s="580"/>
      <c r="G70" s="582">
        <v>0.03</v>
      </c>
      <c r="H70" s="1352" t="str">
        <f>IFERROR(I70/'2A'!$P$39,"")</f>
        <v/>
      </c>
      <c r="I70" s="1550">
        <v>0</v>
      </c>
      <c r="J70" s="1343">
        <f t="shared" ref="J70:W71" si="9">I70+(I70*$G70)</f>
        <v>0</v>
      </c>
      <c r="K70" s="1343">
        <f t="shared" si="9"/>
        <v>0</v>
      </c>
      <c r="L70" s="1343">
        <f t="shared" si="9"/>
        <v>0</v>
      </c>
      <c r="M70" s="1343">
        <f t="shared" si="9"/>
        <v>0</v>
      </c>
      <c r="N70" s="1343">
        <f t="shared" si="9"/>
        <v>0</v>
      </c>
      <c r="O70" s="1343">
        <f t="shared" si="9"/>
        <v>0</v>
      </c>
      <c r="P70" s="1343">
        <f t="shared" si="9"/>
        <v>0</v>
      </c>
      <c r="Q70" s="1343">
        <f t="shared" si="9"/>
        <v>0</v>
      </c>
      <c r="R70" s="1343">
        <f t="shared" si="9"/>
        <v>0</v>
      </c>
      <c r="S70" s="1343">
        <f t="shared" si="9"/>
        <v>0</v>
      </c>
      <c r="T70" s="1343">
        <f t="shared" si="9"/>
        <v>0</v>
      </c>
      <c r="U70" s="1343">
        <f t="shared" si="9"/>
        <v>0</v>
      </c>
      <c r="V70" s="1343">
        <f t="shared" si="9"/>
        <v>0</v>
      </c>
      <c r="W70" s="1344">
        <f t="shared" si="9"/>
        <v>0</v>
      </c>
      <c r="X70"/>
      <c r="Y70" s="963"/>
    </row>
    <row r="71" spans="2:25" ht="15.75" thickBot="1" x14ac:dyDescent="0.3">
      <c r="B71" s="1539"/>
      <c r="C71" s="1191"/>
      <c r="D71" s="2086"/>
      <c r="E71" s="2086"/>
      <c r="F71" s="579"/>
      <c r="G71" s="1273">
        <v>0.03</v>
      </c>
      <c r="H71" s="1359" t="str">
        <f>IFERROR(I71/'2A'!$P$39,"")</f>
        <v/>
      </c>
      <c r="I71" s="1551">
        <v>0</v>
      </c>
      <c r="J71" s="1346">
        <f t="shared" si="9"/>
        <v>0</v>
      </c>
      <c r="K71" s="1346">
        <f t="shared" si="9"/>
        <v>0</v>
      </c>
      <c r="L71" s="1346">
        <f t="shared" si="9"/>
        <v>0</v>
      </c>
      <c r="M71" s="1346">
        <f t="shared" si="9"/>
        <v>0</v>
      </c>
      <c r="N71" s="1346">
        <f t="shared" si="9"/>
        <v>0</v>
      </c>
      <c r="O71" s="1346">
        <f t="shared" si="9"/>
        <v>0</v>
      </c>
      <c r="P71" s="1346">
        <f t="shared" si="9"/>
        <v>0</v>
      </c>
      <c r="Q71" s="1346">
        <f t="shared" si="9"/>
        <v>0</v>
      </c>
      <c r="R71" s="1346">
        <f t="shared" si="9"/>
        <v>0</v>
      </c>
      <c r="S71" s="1346">
        <f t="shared" si="9"/>
        <v>0</v>
      </c>
      <c r="T71" s="1346">
        <f t="shared" si="9"/>
        <v>0</v>
      </c>
      <c r="U71" s="1346">
        <f t="shared" si="9"/>
        <v>0</v>
      </c>
      <c r="V71" s="1346">
        <f t="shared" si="9"/>
        <v>0</v>
      </c>
      <c r="W71" s="1347">
        <f t="shared" si="9"/>
        <v>0</v>
      </c>
      <c r="X71"/>
      <c r="Y71" s="963"/>
    </row>
    <row r="72" spans="2:25" ht="15.75" thickBot="1" x14ac:dyDescent="0.3">
      <c r="B72" s="1539"/>
      <c r="C72" s="1191"/>
      <c r="D72" s="198" t="s">
        <v>699</v>
      </c>
      <c r="E72" s="209"/>
      <c r="F72" s="209"/>
      <c r="G72" s="209"/>
      <c r="H72" s="1363" t="str">
        <f>IFERROR(I72/#REF!,"")</f>
        <v/>
      </c>
      <c r="I72" s="1367">
        <f>SUM(I70:I71)</f>
        <v>0</v>
      </c>
      <c r="J72" s="1368">
        <f t="shared" ref="J72:W72" si="10">SUM(J70:J71)</f>
        <v>0</v>
      </c>
      <c r="K72" s="1368">
        <f t="shared" si="10"/>
        <v>0</v>
      </c>
      <c r="L72" s="1368">
        <f t="shared" si="10"/>
        <v>0</v>
      </c>
      <c r="M72" s="1368">
        <f t="shared" si="10"/>
        <v>0</v>
      </c>
      <c r="N72" s="1368">
        <f t="shared" si="10"/>
        <v>0</v>
      </c>
      <c r="O72" s="1368">
        <f t="shared" si="10"/>
        <v>0</v>
      </c>
      <c r="P72" s="1368">
        <f t="shared" si="10"/>
        <v>0</v>
      </c>
      <c r="Q72" s="1368">
        <f t="shared" si="10"/>
        <v>0</v>
      </c>
      <c r="R72" s="1368">
        <f t="shared" si="10"/>
        <v>0</v>
      </c>
      <c r="S72" s="1368">
        <f t="shared" si="10"/>
        <v>0</v>
      </c>
      <c r="T72" s="1368">
        <f t="shared" si="10"/>
        <v>0</v>
      </c>
      <c r="U72" s="1368">
        <f t="shared" si="10"/>
        <v>0</v>
      </c>
      <c r="V72" s="1368">
        <f t="shared" si="10"/>
        <v>0</v>
      </c>
      <c r="W72" s="1369">
        <f t="shared" si="10"/>
        <v>0</v>
      </c>
      <c r="X72"/>
      <c r="Y72" s="963"/>
    </row>
    <row r="73" spans="2:25" ht="15.75" thickBot="1" x14ac:dyDescent="0.3">
      <c r="B73" s="1539"/>
      <c r="C73" s="1191"/>
      <c r="D73" s="198"/>
      <c r="E73" s="209"/>
      <c r="F73" s="209"/>
      <c r="G73" s="209"/>
      <c r="H73" s="229"/>
      <c r="I73" s="457"/>
      <c r="J73" s="457"/>
      <c r="K73" s="457"/>
      <c r="L73" s="457"/>
      <c r="M73" s="457"/>
      <c r="N73" s="457"/>
      <c r="O73" s="457"/>
      <c r="P73" s="457"/>
      <c r="Q73" s="457"/>
      <c r="R73" s="457"/>
      <c r="S73" s="457"/>
      <c r="T73" s="457"/>
      <c r="U73" s="457"/>
      <c r="V73" s="457"/>
      <c r="W73" s="457"/>
      <c r="X73"/>
      <c r="Y73" s="963"/>
    </row>
    <row r="74" spans="2:25" x14ac:dyDescent="0.25">
      <c r="B74" s="1539"/>
      <c r="C74" s="1191"/>
      <c r="D74" s="226" t="s">
        <v>379</v>
      </c>
      <c r="E74" s="227"/>
      <c r="F74" s="580"/>
      <c r="G74" s="582">
        <v>0.03</v>
      </c>
      <c r="H74" s="1352" t="str">
        <f>IFERROR(I74/'2A'!$P$39,"")</f>
        <v/>
      </c>
      <c r="I74" s="1550">
        <v>0</v>
      </c>
      <c r="J74" s="1343">
        <f t="shared" ref="J74:W75" si="11">I74+(I74*$G74)</f>
        <v>0</v>
      </c>
      <c r="K74" s="1343">
        <f t="shared" si="11"/>
        <v>0</v>
      </c>
      <c r="L74" s="1343">
        <f t="shared" si="11"/>
        <v>0</v>
      </c>
      <c r="M74" s="1343">
        <f t="shared" si="11"/>
        <v>0</v>
      </c>
      <c r="N74" s="1343">
        <f t="shared" si="11"/>
        <v>0</v>
      </c>
      <c r="O74" s="1343">
        <f t="shared" si="11"/>
        <v>0</v>
      </c>
      <c r="P74" s="1343">
        <f t="shared" si="11"/>
        <v>0</v>
      </c>
      <c r="Q74" s="1343">
        <f t="shared" si="11"/>
        <v>0</v>
      </c>
      <c r="R74" s="1343">
        <f t="shared" si="11"/>
        <v>0</v>
      </c>
      <c r="S74" s="1343">
        <f t="shared" si="11"/>
        <v>0</v>
      </c>
      <c r="T74" s="1343">
        <f t="shared" si="11"/>
        <v>0</v>
      </c>
      <c r="U74" s="1343">
        <f t="shared" si="11"/>
        <v>0</v>
      </c>
      <c r="V74" s="1343">
        <f t="shared" si="11"/>
        <v>0</v>
      </c>
      <c r="W74" s="1344">
        <f t="shared" si="11"/>
        <v>0</v>
      </c>
      <c r="X74"/>
      <c r="Y74" s="963"/>
    </row>
    <row r="75" spans="2:25" ht="15.75" thickBot="1" x14ac:dyDescent="0.3">
      <c r="B75" s="1539"/>
      <c r="C75" s="1191"/>
      <c r="D75" s="228" t="s">
        <v>380</v>
      </c>
      <c r="E75" s="225"/>
      <c r="F75" s="579"/>
      <c r="G75" s="583">
        <v>0.03</v>
      </c>
      <c r="H75" s="1359" t="str">
        <f>IFERROR(I75/'2A'!$P$39,"")</f>
        <v/>
      </c>
      <c r="I75" s="1370">
        <v>0</v>
      </c>
      <c r="J75" s="1361">
        <f t="shared" si="11"/>
        <v>0</v>
      </c>
      <c r="K75" s="1361">
        <f t="shared" si="11"/>
        <v>0</v>
      </c>
      <c r="L75" s="1361">
        <f t="shared" si="11"/>
        <v>0</v>
      </c>
      <c r="M75" s="1361">
        <f t="shared" si="11"/>
        <v>0</v>
      </c>
      <c r="N75" s="1361">
        <f t="shared" si="11"/>
        <v>0</v>
      </c>
      <c r="O75" s="1361">
        <f t="shared" si="11"/>
        <v>0</v>
      </c>
      <c r="P75" s="1361">
        <f t="shared" si="11"/>
        <v>0</v>
      </c>
      <c r="Q75" s="1361">
        <f t="shared" si="11"/>
        <v>0</v>
      </c>
      <c r="R75" s="1361">
        <f t="shared" si="11"/>
        <v>0</v>
      </c>
      <c r="S75" s="1361">
        <f t="shared" si="11"/>
        <v>0</v>
      </c>
      <c r="T75" s="1361">
        <f t="shared" si="11"/>
        <v>0</v>
      </c>
      <c r="U75" s="1361">
        <f t="shared" si="11"/>
        <v>0</v>
      </c>
      <c r="V75" s="1361">
        <f t="shared" si="11"/>
        <v>0</v>
      </c>
      <c r="W75" s="1362">
        <f t="shared" si="11"/>
        <v>0</v>
      </c>
      <c r="X75"/>
      <c r="Y75" s="963"/>
    </row>
    <row r="76" spans="2:25" ht="15.75" thickBot="1" x14ac:dyDescent="0.3">
      <c r="B76" s="1539"/>
      <c r="C76" s="1191"/>
      <c r="D76" s="198" t="s">
        <v>381</v>
      </c>
      <c r="E76" s="209"/>
      <c r="F76" s="209"/>
      <c r="G76" s="209"/>
      <c r="H76" s="1371" t="str">
        <f>IFERROR(I76/#REF!,"")</f>
        <v/>
      </c>
      <c r="I76" s="1372">
        <f>SUM(I74:I75)</f>
        <v>0</v>
      </c>
      <c r="J76" s="1373">
        <f t="shared" ref="J76:W76" si="12">SUM(J74:J75)</f>
        <v>0</v>
      </c>
      <c r="K76" s="1373">
        <f t="shared" si="12"/>
        <v>0</v>
      </c>
      <c r="L76" s="1373">
        <f t="shared" si="12"/>
        <v>0</v>
      </c>
      <c r="M76" s="1373">
        <f t="shared" si="12"/>
        <v>0</v>
      </c>
      <c r="N76" s="1373">
        <f t="shared" si="12"/>
        <v>0</v>
      </c>
      <c r="O76" s="1373">
        <f t="shared" si="12"/>
        <v>0</v>
      </c>
      <c r="P76" s="1373">
        <f t="shared" si="12"/>
        <v>0</v>
      </c>
      <c r="Q76" s="1373">
        <f t="shared" si="12"/>
        <v>0</v>
      </c>
      <c r="R76" s="1373">
        <f t="shared" si="12"/>
        <v>0</v>
      </c>
      <c r="S76" s="1373">
        <f t="shared" si="12"/>
        <v>0</v>
      </c>
      <c r="T76" s="1373">
        <f t="shared" si="12"/>
        <v>0</v>
      </c>
      <c r="U76" s="1373">
        <f t="shared" si="12"/>
        <v>0</v>
      </c>
      <c r="V76" s="1373">
        <f t="shared" si="12"/>
        <v>0</v>
      </c>
      <c r="W76" s="1374">
        <f t="shared" si="12"/>
        <v>0</v>
      </c>
      <c r="X76"/>
      <c r="Y76" s="963"/>
    </row>
    <row r="77" spans="2:25" ht="15.75" thickBot="1" x14ac:dyDescent="0.3">
      <c r="B77" s="1539"/>
      <c r="C77" s="1191"/>
      <c r="D77" s="198"/>
      <c r="E77" s="209"/>
      <c r="F77" s="209"/>
      <c r="G77" s="209"/>
      <c r="H77" s="229"/>
      <c r="I77" s="457"/>
      <c r="J77" s="457"/>
      <c r="K77" s="457"/>
      <c r="L77" s="457"/>
      <c r="M77" s="457"/>
      <c r="N77" s="457"/>
      <c r="O77" s="457"/>
      <c r="P77" s="457"/>
      <c r="Q77" s="457"/>
      <c r="R77" s="457"/>
      <c r="S77" s="457"/>
      <c r="T77" s="457"/>
      <c r="U77" s="457"/>
      <c r="V77" s="457"/>
      <c r="W77" s="457"/>
      <c r="X77"/>
      <c r="Y77" s="963"/>
    </row>
    <row r="78" spans="2:25" ht="15.75" thickBot="1" x14ac:dyDescent="0.3">
      <c r="B78" s="1539"/>
      <c r="C78" s="202"/>
      <c r="D78" s="230" t="s">
        <v>382</v>
      </c>
      <c r="E78" s="212"/>
      <c r="F78" s="453"/>
      <c r="G78" s="512">
        <v>0</v>
      </c>
      <c r="H78" s="212"/>
      <c r="I78" s="1375">
        <v>0</v>
      </c>
      <c r="J78" s="1376">
        <f t="shared" ref="J78:W78" si="13">I78+(I78*$G78)</f>
        <v>0</v>
      </c>
      <c r="K78" s="1376">
        <f t="shared" si="13"/>
        <v>0</v>
      </c>
      <c r="L78" s="1376">
        <f t="shared" si="13"/>
        <v>0</v>
      </c>
      <c r="M78" s="1376">
        <f t="shared" si="13"/>
        <v>0</v>
      </c>
      <c r="N78" s="1376">
        <f t="shared" si="13"/>
        <v>0</v>
      </c>
      <c r="O78" s="1376">
        <f t="shared" si="13"/>
        <v>0</v>
      </c>
      <c r="P78" s="1376">
        <f t="shared" si="13"/>
        <v>0</v>
      </c>
      <c r="Q78" s="1376">
        <f t="shared" si="13"/>
        <v>0</v>
      </c>
      <c r="R78" s="1376">
        <f t="shared" si="13"/>
        <v>0</v>
      </c>
      <c r="S78" s="1376">
        <f t="shared" si="13"/>
        <v>0</v>
      </c>
      <c r="T78" s="1376">
        <f t="shared" si="13"/>
        <v>0</v>
      </c>
      <c r="U78" s="1376">
        <f t="shared" si="13"/>
        <v>0</v>
      </c>
      <c r="V78" s="1376">
        <f t="shared" si="13"/>
        <v>0</v>
      </c>
      <c r="W78" s="1377">
        <f t="shared" si="13"/>
        <v>0</v>
      </c>
      <c r="X78"/>
      <c r="Y78" s="963"/>
    </row>
    <row r="79" spans="2:25" ht="16.5" thickTop="1" thickBot="1" x14ac:dyDescent="0.3">
      <c r="B79" s="1539"/>
      <c r="C79" s="202"/>
      <c r="D79" s="217" t="s">
        <v>383</v>
      </c>
      <c r="E79" s="209"/>
      <c r="F79" s="209"/>
      <c r="G79" s="209"/>
      <c r="H79" s="210" t="s">
        <v>349</v>
      </c>
      <c r="I79" s="1378">
        <f>I62+I72+I76+I78</f>
        <v>0</v>
      </c>
      <c r="J79" s="1379">
        <f t="shared" ref="J79:W79" si="14">J62+J72+J76+J78</f>
        <v>0</v>
      </c>
      <c r="K79" s="1379">
        <f t="shared" si="14"/>
        <v>0</v>
      </c>
      <c r="L79" s="1379">
        <f t="shared" si="14"/>
        <v>0</v>
      </c>
      <c r="M79" s="1379">
        <f t="shared" si="14"/>
        <v>0</v>
      </c>
      <c r="N79" s="1379">
        <f t="shared" si="14"/>
        <v>0</v>
      </c>
      <c r="O79" s="1379">
        <f t="shared" si="14"/>
        <v>0</v>
      </c>
      <c r="P79" s="1379">
        <f t="shared" si="14"/>
        <v>0</v>
      </c>
      <c r="Q79" s="1379">
        <f t="shared" si="14"/>
        <v>0</v>
      </c>
      <c r="R79" s="1379">
        <f t="shared" si="14"/>
        <v>0</v>
      </c>
      <c r="S79" s="1379">
        <f t="shared" si="14"/>
        <v>0</v>
      </c>
      <c r="T79" s="1379">
        <f t="shared" si="14"/>
        <v>0</v>
      </c>
      <c r="U79" s="1379">
        <f t="shared" si="14"/>
        <v>0</v>
      </c>
      <c r="V79" s="1379">
        <f t="shared" si="14"/>
        <v>0</v>
      </c>
      <c r="W79" s="1380">
        <f t="shared" si="14"/>
        <v>0</v>
      </c>
      <c r="X79"/>
      <c r="Y79" s="963"/>
    </row>
    <row r="80" spans="2:25" ht="7.5" customHeight="1" thickBot="1" x14ac:dyDescent="0.3">
      <c r="B80" s="1539"/>
      <c r="C80" s="202"/>
      <c r="D80" s="209"/>
      <c r="E80" s="209"/>
      <c r="F80" s="209"/>
      <c r="G80" s="209"/>
      <c r="H80" s="209"/>
      <c r="I80" s="545"/>
      <c r="J80" s="545"/>
      <c r="K80" s="545"/>
      <c r="L80" s="545"/>
      <c r="M80" s="545"/>
      <c r="N80" s="545"/>
      <c r="O80" s="545"/>
      <c r="P80" s="545"/>
      <c r="Q80" s="545"/>
      <c r="R80" s="545"/>
      <c r="S80" s="545"/>
      <c r="T80" s="545"/>
      <c r="U80" s="545"/>
      <c r="V80" s="545"/>
      <c r="W80" s="545"/>
      <c r="X80"/>
      <c r="Y80" s="963"/>
    </row>
    <row r="81" spans="2:25" ht="15.75" thickBot="1" x14ac:dyDescent="0.3">
      <c r="B81" s="1539"/>
      <c r="C81" s="202"/>
      <c r="D81" s="1267" t="s">
        <v>683</v>
      </c>
      <c r="E81" s="209"/>
      <c r="F81" s="209"/>
      <c r="G81"/>
      <c r="H81" s="210" t="s">
        <v>349</v>
      </c>
      <c r="I81" s="1327">
        <f>I36-I79</f>
        <v>0</v>
      </c>
      <c r="J81" s="1328">
        <f t="shared" ref="J81:W81" si="15">J36-J79</f>
        <v>0</v>
      </c>
      <c r="K81" s="1328">
        <f t="shared" si="15"/>
        <v>0</v>
      </c>
      <c r="L81" s="1328">
        <f t="shared" si="15"/>
        <v>0</v>
      </c>
      <c r="M81" s="1328">
        <f t="shared" si="15"/>
        <v>0</v>
      </c>
      <c r="N81" s="1328">
        <f t="shared" si="15"/>
        <v>0</v>
      </c>
      <c r="O81" s="1328">
        <f t="shared" si="15"/>
        <v>0</v>
      </c>
      <c r="P81" s="1328">
        <f t="shared" si="15"/>
        <v>0</v>
      </c>
      <c r="Q81" s="1328">
        <f t="shared" si="15"/>
        <v>0</v>
      </c>
      <c r="R81" s="1328">
        <f t="shared" si="15"/>
        <v>0</v>
      </c>
      <c r="S81" s="1328">
        <f t="shared" si="15"/>
        <v>0</v>
      </c>
      <c r="T81" s="1328">
        <f t="shared" si="15"/>
        <v>0</v>
      </c>
      <c r="U81" s="1328">
        <f t="shared" si="15"/>
        <v>0</v>
      </c>
      <c r="V81" s="1328">
        <f t="shared" si="15"/>
        <v>0</v>
      </c>
      <c r="W81" s="1329">
        <f t="shared" si="15"/>
        <v>0</v>
      </c>
      <c r="X81"/>
      <c r="Y81" s="963"/>
    </row>
    <row r="82" spans="2:25" s="1270" customFormat="1" ht="12" x14ac:dyDescent="0.2">
      <c r="B82" s="1540"/>
      <c r="C82" s="1268"/>
      <c r="D82" s="198" t="s">
        <v>898</v>
      </c>
      <c r="E82" s="1268"/>
      <c r="F82" s="1268"/>
      <c r="G82" s="1268"/>
      <c r="H82" s="1268"/>
      <c r="I82" s="1268"/>
      <c r="J82" s="1268"/>
      <c r="K82" s="1268"/>
      <c r="L82" s="1268"/>
      <c r="M82" s="1268"/>
      <c r="N82" s="1268"/>
      <c r="O82" s="1268"/>
      <c r="P82" s="1268"/>
      <c r="Q82" s="1268"/>
      <c r="R82" s="1268"/>
      <c r="S82" s="1268"/>
      <c r="T82" s="1268"/>
      <c r="U82" s="1268"/>
      <c r="V82" s="1268"/>
      <c r="W82" s="1268"/>
      <c r="X82" s="1268"/>
      <c r="Y82" s="1269"/>
    </row>
    <row r="83" spans="2:25" s="1270" customFormat="1" ht="6.75" customHeight="1" x14ac:dyDescent="0.2">
      <c r="B83" s="1540"/>
      <c r="C83" s="1268"/>
      <c r="D83" s="198"/>
      <c r="E83" s="1268"/>
      <c r="F83" s="1268"/>
      <c r="G83" s="1268"/>
      <c r="H83" s="1268"/>
      <c r="I83" s="1268"/>
      <c r="J83" s="1268"/>
      <c r="K83" s="1268"/>
      <c r="L83" s="1268"/>
      <c r="M83" s="1268"/>
      <c r="N83" s="1268"/>
      <c r="O83" s="1268"/>
      <c r="P83" s="1268"/>
      <c r="Q83" s="1268"/>
      <c r="R83" s="1268"/>
      <c r="S83" s="1268"/>
      <c r="T83" s="1268"/>
      <c r="U83" s="1268"/>
      <c r="V83" s="1268"/>
      <c r="W83" s="1268"/>
      <c r="X83" s="1268"/>
      <c r="Y83" s="1269"/>
    </row>
    <row r="84" spans="2:25" ht="7.5" customHeight="1" x14ac:dyDescent="0.25">
      <c r="B84" s="1539"/>
      <c r="C84" s="1431"/>
      <c r="D84" s="746"/>
      <c r="E84" s="746"/>
      <c r="F84" s="746"/>
      <c r="G84" s="746"/>
      <c r="H84" s="746"/>
      <c r="I84" s="746"/>
      <c r="J84" s="746"/>
      <c r="K84" s="746"/>
      <c r="L84" s="746"/>
      <c r="M84" s="746"/>
      <c r="N84" s="746"/>
      <c r="O84" s="746"/>
      <c r="P84" s="746"/>
      <c r="Q84" s="746"/>
      <c r="R84" s="746"/>
      <c r="S84" s="746"/>
      <c r="T84" s="746"/>
      <c r="U84" s="746"/>
      <c r="V84" s="746"/>
      <c r="W84" s="746"/>
      <c r="X84" s="1432"/>
      <c r="Y84" s="963"/>
    </row>
    <row r="85" spans="2:25" x14ac:dyDescent="0.25">
      <c r="B85" s="1539"/>
      <c r="C85" s="1433"/>
      <c r="D85" s="2096" t="s">
        <v>896</v>
      </c>
      <c r="E85" s="2096"/>
      <c r="F85" s="1244"/>
      <c r="G85" s="1244"/>
      <c r="H85" s="1244"/>
      <c r="I85" s="1244"/>
      <c r="J85" s="1244"/>
      <c r="K85" s="1244"/>
      <c r="L85" s="1244"/>
      <c r="M85" s="1244"/>
      <c r="N85" s="1244"/>
      <c r="O85" s="1244"/>
      <c r="P85" s="1244"/>
      <c r="Q85" s="1244"/>
      <c r="R85" s="1244"/>
      <c r="S85" s="1244"/>
      <c r="T85" s="1244"/>
      <c r="U85" s="1244"/>
      <c r="V85" s="1244"/>
      <c r="W85" s="1244"/>
      <c r="X85" s="1434"/>
      <c r="Y85" s="963"/>
    </row>
    <row r="86" spans="2:25" ht="7.5" customHeight="1" thickBot="1" x14ac:dyDescent="0.3">
      <c r="B86" s="1539"/>
      <c r="C86" s="1433"/>
      <c r="D86" s="1443"/>
      <c r="E86" s="1443"/>
      <c r="F86" s="112"/>
      <c r="G86" s="112"/>
      <c r="H86" s="112"/>
      <c r="I86" s="112"/>
      <c r="J86" s="112"/>
      <c r="K86" s="112"/>
      <c r="L86" s="112"/>
      <c r="M86" s="112"/>
      <c r="N86" s="112"/>
      <c r="O86" s="112"/>
      <c r="P86" s="112"/>
      <c r="Q86" s="112"/>
      <c r="R86" s="112"/>
      <c r="S86" s="112"/>
      <c r="T86" s="112"/>
      <c r="U86" s="112"/>
      <c r="V86" s="112"/>
      <c r="W86" s="112"/>
      <c r="X86" s="1434"/>
      <c r="Y86" s="963"/>
    </row>
    <row r="87" spans="2:25" ht="15.75" thickBot="1" x14ac:dyDescent="0.3">
      <c r="B87" s="1539"/>
      <c r="C87" s="1433"/>
      <c r="D87" s="209" t="s">
        <v>932</v>
      </c>
      <c r="E87" s="211"/>
      <c r="F87" s="112"/>
      <c r="G87" s="1435"/>
      <c r="H87" s="112"/>
      <c r="I87" s="1342">
        <f>'8B'!F50</f>
        <v>0</v>
      </c>
      <c r="J87" s="1343">
        <v>0</v>
      </c>
      <c r="K87" s="1343">
        <v>0</v>
      </c>
      <c r="L87" s="1343">
        <v>0</v>
      </c>
      <c r="M87" s="1343">
        <v>0</v>
      </c>
      <c r="N87" s="1343">
        <v>0</v>
      </c>
      <c r="O87" s="1343">
        <v>0</v>
      </c>
      <c r="P87" s="1343">
        <v>0</v>
      </c>
      <c r="Q87" s="1343">
        <v>0</v>
      </c>
      <c r="R87" s="1343">
        <v>0</v>
      </c>
      <c r="S87" s="1343">
        <v>0</v>
      </c>
      <c r="T87" s="1343">
        <v>0</v>
      </c>
      <c r="U87" s="1343">
        <v>0</v>
      </c>
      <c r="V87" s="1343">
        <v>0</v>
      </c>
      <c r="W87" s="1344">
        <v>0</v>
      </c>
      <c r="X87" s="1434"/>
      <c r="Y87" s="963"/>
    </row>
    <row r="88" spans="2:25" ht="15.75" thickBot="1" x14ac:dyDescent="0.3">
      <c r="B88" s="1539"/>
      <c r="C88" s="1436"/>
      <c r="D88" s="198" t="s">
        <v>933</v>
      </c>
      <c r="E88" s="209"/>
      <c r="F88" s="1437"/>
      <c r="G88" s="1179">
        <v>0.03</v>
      </c>
      <c r="H88" s="1019" t="str">
        <f>IFERROR(I88/'2A'!$P$39,"")</f>
        <v/>
      </c>
      <c r="I88" s="1345">
        <f>'8C'!L42+'8C'!L56</f>
        <v>0</v>
      </c>
      <c r="J88" s="1346">
        <f t="shared" ref="J88:W88" si="16">I88+(I88*$G88)</f>
        <v>0</v>
      </c>
      <c r="K88" s="1346">
        <f t="shared" si="16"/>
        <v>0</v>
      </c>
      <c r="L88" s="1346">
        <f t="shared" si="16"/>
        <v>0</v>
      </c>
      <c r="M88" s="1346">
        <f t="shared" si="16"/>
        <v>0</v>
      </c>
      <c r="N88" s="1346">
        <f t="shared" si="16"/>
        <v>0</v>
      </c>
      <c r="O88" s="1346">
        <f t="shared" si="16"/>
        <v>0</v>
      </c>
      <c r="P88" s="1346">
        <f t="shared" si="16"/>
        <v>0</v>
      </c>
      <c r="Q88" s="1346">
        <f t="shared" si="16"/>
        <v>0</v>
      </c>
      <c r="R88" s="1346">
        <f t="shared" si="16"/>
        <v>0</v>
      </c>
      <c r="S88" s="1346">
        <f t="shared" si="16"/>
        <v>0</v>
      </c>
      <c r="T88" s="1346">
        <f t="shared" si="16"/>
        <v>0</v>
      </c>
      <c r="U88" s="1346">
        <f t="shared" si="16"/>
        <v>0</v>
      </c>
      <c r="V88" s="1346">
        <f t="shared" si="16"/>
        <v>0</v>
      </c>
      <c r="W88" s="1347">
        <f t="shared" si="16"/>
        <v>0</v>
      </c>
      <c r="X88" s="1434"/>
      <c r="Y88" s="963"/>
    </row>
    <row r="89" spans="2:25" ht="15.75" thickBot="1" x14ac:dyDescent="0.3">
      <c r="B89" s="1539"/>
      <c r="C89" s="1436"/>
      <c r="D89" s="198" t="s">
        <v>897</v>
      </c>
      <c r="E89" s="209"/>
      <c r="F89" s="1437"/>
      <c r="G89" s="1437"/>
      <c r="H89" s="229"/>
      <c r="I89" s="1348">
        <f>IF((I87-I88)&lt;0,(I87-I88),0)</f>
        <v>0</v>
      </c>
      <c r="J89" s="1541">
        <f t="shared" ref="J89:W89" si="17">IF((J87-J88)&lt;0,(J87-J88),0)</f>
        <v>0</v>
      </c>
      <c r="K89" s="1541">
        <f t="shared" si="17"/>
        <v>0</v>
      </c>
      <c r="L89" s="1541">
        <f t="shared" si="17"/>
        <v>0</v>
      </c>
      <c r="M89" s="1541">
        <f t="shared" si="17"/>
        <v>0</v>
      </c>
      <c r="N89" s="1541">
        <f t="shared" si="17"/>
        <v>0</v>
      </c>
      <c r="O89" s="1541">
        <f t="shared" si="17"/>
        <v>0</v>
      </c>
      <c r="P89" s="1541">
        <f t="shared" si="17"/>
        <v>0</v>
      </c>
      <c r="Q89" s="1541">
        <f t="shared" si="17"/>
        <v>0</v>
      </c>
      <c r="R89" s="1541">
        <f t="shared" si="17"/>
        <v>0</v>
      </c>
      <c r="S89" s="1541">
        <f t="shared" si="17"/>
        <v>0</v>
      </c>
      <c r="T89" s="1541">
        <f t="shared" si="17"/>
        <v>0</v>
      </c>
      <c r="U89" s="1541">
        <f t="shared" si="17"/>
        <v>0</v>
      </c>
      <c r="V89" s="1541">
        <f t="shared" si="17"/>
        <v>0</v>
      </c>
      <c r="W89" s="1542">
        <f t="shared" si="17"/>
        <v>0</v>
      </c>
      <c r="X89" s="1434"/>
      <c r="Y89" s="963"/>
    </row>
    <row r="90" spans="2:25" ht="15.75" thickBot="1" x14ac:dyDescent="0.3">
      <c r="B90" s="1539"/>
      <c r="C90" s="1433"/>
      <c r="D90" s="209" t="s">
        <v>934</v>
      </c>
      <c r="E90" s="211"/>
      <c r="F90" s="112"/>
      <c r="G90" s="1435"/>
      <c r="H90" s="1019" t="str">
        <f>IFERROR(I90/'2A'!$P$39,"")</f>
        <v/>
      </c>
      <c r="I90" s="1349">
        <f>'8C'!R42+'8C'!R56</f>
        <v>0</v>
      </c>
      <c r="J90" s="1350">
        <f t="shared" ref="J90:W90" si="18">I90+(I90*$G88)</f>
        <v>0</v>
      </c>
      <c r="K90" s="1350">
        <f t="shared" si="18"/>
        <v>0</v>
      </c>
      <c r="L90" s="1350">
        <f t="shared" si="18"/>
        <v>0</v>
      </c>
      <c r="M90" s="1350">
        <f t="shared" si="18"/>
        <v>0</v>
      </c>
      <c r="N90" s="1350">
        <f t="shared" si="18"/>
        <v>0</v>
      </c>
      <c r="O90" s="1350">
        <f t="shared" si="18"/>
        <v>0</v>
      </c>
      <c r="P90" s="1350">
        <f t="shared" si="18"/>
        <v>0</v>
      </c>
      <c r="Q90" s="1350">
        <f t="shared" si="18"/>
        <v>0</v>
      </c>
      <c r="R90" s="1350">
        <f t="shared" si="18"/>
        <v>0</v>
      </c>
      <c r="S90" s="1350">
        <f t="shared" si="18"/>
        <v>0</v>
      </c>
      <c r="T90" s="1350">
        <f t="shared" si="18"/>
        <v>0</v>
      </c>
      <c r="U90" s="1350">
        <f t="shared" si="18"/>
        <v>0</v>
      </c>
      <c r="V90" s="1350">
        <f t="shared" si="18"/>
        <v>0</v>
      </c>
      <c r="W90" s="1351">
        <f t="shared" si="18"/>
        <v>0</v>
      </c>
      <c r="X90" s="1434"/>
      <c r="Y90" s="963"/>
    </row>
    <row r="91" spans="2:25" ht="7.5" customHeight="1" x14ac:dyDescent="0.25">
      <c r="B91" s="1539"/>
      <c r="C91" s="1438"/>
      <c r="D91" s="225"/>
      <c r="E91" s="1439"/>
      <c r="F91" s="297"/>
      <c r="G91" s="297"/>
      <c r="H91" s="297"/>
      <c r="I91" s="1440"/>
      <c r="J91" s="1440"/>
      <c r="K91" s="1440"/>
      <c r="L91" s="1440"/>
      <c r="M91" s="1440"/>
      <c r="N91" s="1440"/>
      <c r="O91" s="1440"/>
      <c r="P91" s="1440"/>
      <c r="Q91" s="1440"/>
      <c r="R91" s="1440"/>
      <c r="S91" s="1440"/>
      <c r="T91" s="1440"/>
      <c r="U91" s="1440"/>
      <c r="V91" s="1440"/>
      <c r="W91" s="1441"/>
      <c r="X91" s="1442"/>
      <c r="Y91" s="963"/>
    </row>
    <row r="92" spans="2:25" ht="7.5" customHeight="1" x14ac:dyDescent="0.25">
      <c r="B92" s="1539"/>
      <c r="C92" s="112"/>
      <c r="D92" s="209"/>
      <c r="E92" s="211"/>
      <c r="F92" s="112"/>
      <c r="G92" s="112"/>
      <c r="H92" s="112"/>
      <c r="I92" s="1068"/>
      <c r="J92" s="1068"/>
      <c r="K92" s="1068"/>
      <c r="L92" s="1068"/>
      <c r="M92" s="1068"/>
      <c r="N92" s="1068"/>
      <c r="O92" s="1068"/>
      <c r="P92" s="1068"/>
      <c r="Q92" s="1068"/>
      <c r="R92" s="1068"/>
      <c r="S92" s="1068"/>
      <c r="T92" s="1068"/>
      <c r="U92" s="1068"/>
      <c r="V92" s="1068"/>
      <c r="W92" s="1069"/>
      <c r="X92"/>
      <c r="Y92" s="963"/>
    </row>
    <row r="93" spans="2:25" x14ac:dyDescent="0.25">
      <c r="B93" s="1539"/>
      <c r="C93" s="112"/>
      <c r="D93" s="2071" t="s">
        <v>384</v>
      </c>
      <c r="E93" s="2071"/>
      <c r="F93" s="199"/>
      <c r="G93" s="199"/>
      <c r="H93" s="199"/>
      <c r="I93" s="199"/>
      <c r="J93" s="199"/>
      <c r="K93" s="199"/>
      <c r="L93" s="199"/>
      <c r="M93" s="199"/>
      <c r="N93" s="199"/>
      <c r="O93" s="199"/>
      <c r="P93" s="199"/>
      <c r="Q93" s="199"/>
      <c r="R93" s="199"/>
      <c r="S93" s="199"/>
      <c r="T93" s="199"/>
      <c r="U93" s="199"/>
      <c r="V93" s="199"/>
      <c r="W93" s="199"/>
      <c r="X93"/>
      <c r="Y93" s="963"/>
    </row>
    <row r="94" spans="2:25" ht="7.5" customHeight="1" thickBot="1" x14ac:dyDescent="0.3">
      <c r="B94" s="1539"/>
      <c r="C94" s="112"/>
      <c r="D94" s="1443"/>
      <c r="E94" s="1443"/>
      <c r="F94" s="112"/>
      <c r="G94" s="112"/>
      <c r="H94" s="112"/>
      <c r="I94" s="112"/>
      <c r="J94" s="112"/>
      <c r="K94" s="112"/>
      <c r="L94" s="112"/>
      <c r="M94" s="112"/>
      <c r="N94" s="112"/>
      <c r="O94" s="112"/>
      <c r="P94" s="112"/>
      <c r="Q94" s="112"/>
      <c r="R94" s="112"/>
      <c r="S94" s="112"/>
      <c r="T94" s="112"/>
      <c r="U94" s="112"/>
      <c r="V94" s="112"/>
      <c r="W94" s="112"/>
      <c r="X94"/>
      <c r="Y94" s="963"/>
    </row>
    <row r="95" spans="2:25" ht="15.75" thickBot="1" x14ac:dyDescent="0.3">
      <c r="B95" s="1539"/>
      <c r="C95" s="112"/>
      <c r="D95" s="1443"/>
      <c r="E95" s="2082" t="s">
        <v>936</v>
      </c>
      <c r="F95" s="2082"/>
      <c r="G95" s="2082"/>
      <c r="H95" s="2083"/>
      <c r="I95" s="1552">
        <f>I81-I90</f>
        <v>0</v>
      </c>
      <c r="J95" s="1553">
        <f t="shared" ref="J95:W95" si="19">J81-J90</f>
        <v>0</v>
      </c>
      <c r="K95" s="1553">
        <f t="shared" si="19"/>
        <v>0</v>
      </c>
      <c r="L95" s="1553">
        <f t="shared" si="19"/>
        <v>0</v>
      </c>
      <c r="M95" s="1553">
        <f t="shared" si="19"/>
        <v>0</v>
      </c>
      <c r="N95" s="1553">
        <f t="shared" si="19"/>
        <v>0</v>
      </c>
      <c r="O95" s="1553">
        <f t="shared" si="19"/>
        <v>0</v>
      </c>
      <c r="P95" s="1553">
        <f t="shared" si="19"/>
        <v>0</v>
      </c>
      <c r="Q95" s="1553">
        <f t="shared" si="19"/>
        <v>0</v>
      </c>
      <c r="R95" s="1553">
        <f t="shared" si="19"/>
        <v>0</v>
      </c>
      <c r="S95" s="1553">
        <f t="shared" si="19"/>
        <v>0</v>
      </c>
      <c r="T95" s="1553">
        <f t="shared" si="19"/>
        <v>0</v>
      </c>
      <c r="U95" s="1553">
        <f t="shared" si="19"/>
        <v>0</v>
      </c>
      <c r="V95" s="1553">
        <f t="shared" si="19"/>
        <v>0</v>
      </c>
      <c r="W95" s="1554">
        <f t="shared" si="19"/>
        <v>0</v>
      </c>
      <c r="X95"/>
      <c r="Y95" s="963"/>
    </row>
    <row r="96" spans="2:25" ht="7.5" customHeight="1" thickBot="1" x14ac:dyDescent="0.3">
      <c r="B96" s="1539"/>
      <c r="C96" s="112"/>
      <c r="D96" s="1443"/>
      <c r="E96" s="1443"/>
      <c r="F96" s="112"/>
      <c r="G96" s="112"/>
      <c r="H96" s="112"/>
      <c r="I96" s="112"/>
      <c r="J96" s="112"/>
      <c r="K96" s="112"/>
      <c r="L96" s="112"/>
      <c r="M96" s="112"/>
      <c r="N96" s="112"/>
      <c r="O96" s="112"/>
      <c r="P96" s="112"/>
      <c r="Q96" s="112"/>
      <c r="R96" s="112"/>
      <c r="S96" s="112"/>
      <c r="T96" s="112"/>
      <c r="U96" s="112"/>
      <c r="V96" s="112"/>
      <c r="W96" s="112"/>
      <c r="X96"/>
      <c r="Y96" s="963"/>
    </row>
    <row r="97" spans="2:25" ht="15.75" thickBot="1" x14ac:dyDescent="0.3">
      <c r="B97" s="1539"/>
      <c r="C97" s="112"/>
      <c r="D97" s="113" t="s">
        <v>385</v>
      </c>
      <c r="E97" s="112"/>
      <c r="F97" s="112"/>
      <c r="G97" s="2072" t="s">
        <v>386</v>
      </c>
      <c r="H97" s="2073"/>
      <c r="I97" s="191" t="s">
        <v>339</v>
      </c>
      <c r="J97" s="537" t="s">
        <v>340</v>
      </c>
      <c r="K97" s="537" t="s">
        <v>341</v>
      </c>
      <c r="L97" s="537" t="s">
        <v>342</v>
      </c>
      <c r="M97" s="537" t="s">
        <v>343</v>
      </c>
      <c r="N97" s="537" t="s">
        <v>344</v>
      </c>
      <c r="O97" s="537" t="s">
        <v>345</v>
      </c>
      <c r="P97" s="537" t="s">
        <v>394</v>
      </c>
      <c r="Q97" s="537" t="s">
        <v>395</v>
      </c>
      <c r="R97" s="537" t="s">
        <v>396</v>
      </c>
      <c r="S97" s="537" t="s">
        <v>397</v>
      </c>
      <c r="T97" s="537" t="s">
        <v>398</v>
      </c>
      <c r="U97" s="537" t="s">
        <v>399</v>
      </c>
      <c r="V97" s="537" t="s">
        <v>400</v>
      </c>
      <c r="W97" s="542" t="s">
        <v>401</v>
      </c>
      <c r="X97"/>
      <c r="Y97" s="963"/>
    </row>
    <row r="98" spans="2:25" x14ac:dyDescent="0.25">
      <c r="B98" s="1539"/>
      <c r="C98" s="112"/>
      <c r="D98" s="2074" t="s">
        <v>387</v>
      </c>
      <c r="E98" s="2075"/>
      <c r="F98" s="2076"/>
      <c r="G98" s="2069">
        <v>0</v>
      </c>
      <c r="H98" s="2070"/>
      <c r="I98" s="1333">
        <v>0</v>
      </c>
      <c r="J98" s="1334">
        <v>0</v>
      </c>
      <c r="K98" s="1334">
        <v>0</v>
      </c>
      <c r="L98" s="1334">
        <v>0</v>
      </c>
      <c r="M98" s="1334">
        <v>0</v>
      </c>
      <c r="N98" s="1334">
        <v>0</v>
      </c>
      <c r="O98" s="1334">
        <v>0</v>
      </c>
      <c r="P98" s="1334">
        <v>0</v>
      </c>
      <c r="Q98" s="1334">
        <v>0</v>
      </c>
      <c r="R98" s="1334">
        <v>0</v>
      </c>
      <c r="S98" s="1334">
        <v>0</v>
      </c>
      <c r="T98" s="1334">
        <v>0</v>
      </c>
      <c r="U98" s="1334">
        <v>0</v>
      </c>
      <c r="V98" s="1334">
        <v>0</v>
      </c>
      <c r="W98" s="1335">
        <v>0</v>
      </c>
      <c r="X98"/>
      <c r="Y98" s="963"/>
    </row>
    <row r="99" spans="2:25" x14ac:dyDescent="0.25">
      <c r="B99" s="1539"/>
      <c r="C99" s="112"/>
      <c r="D99" s="2077" t="s">
        <v>388</v>
      </c>
      <c r="E99" s="2078"/>
      <c r="F99" s="2079"/>
      <c r="G99" s="2080">
        <v>0</v>
      </c>
      <c r="H99" s="2081"/>
      <c r="I99" s="1336">
        <v>0</v>
      </c>
      <c r="J99" s="1337">
        <v>0</v>
      </c>
      <c r="K99" s="1337">
        <v>0</v>
      </c>
      <c r="L99" s="1337">
        <v>0</v>
      </c>
      <c r="M99" s="1337">
        <v>0</v>
      </c>
      <c r="N99" s="1337">
        <v>0</v>
      </c>
      <c r="O99" s="1337">
        <v>0</v>
      </c>
      <c r="P99" s="1337">
        <v>0</v>
      </c>
      <c r="Q99" s="1337">
        <v>0</v>
      </c>
      <c r="R99" s="1337">
        <v>0</v>
      </c>
      <c r="S99" s="1337">
        <v>0</v>
      </c>
      <c r="T99" s="1337">
        <v>0</v>
      </c>
      <c r="U99" s="1337">
        <v>0</v>
      </c>
      <c r="V99" s="1337">
        <v>0</v>
      </c>
      <c r="W99" s="1338">
        <v>0</v>
      </c>
      <c r="X99"/>
      <c r="Y99" s="963"/>
    </row>
    <row r="100" spans="2:25" ht="15.75" thickBot="1" x14ac:dyDescent="0.3">
      <c r="B100" s="1539"/>
      <c r="C100" s="112"/>
      <c r="D100" s="2100" t="s">
        <v>692</v>
      </c>
      <c r="E100" s="2101"/>
      <c r="F100" s="2102"/>
      <c r="G100" s="2103">
        <v>0</v>
      </c>
      <c r="H100" s="2104"/>
      <c r="I100" s="1339">
        <v>0</v>
      </c>
      <c r="J100" s="1340">
        <v>0</v>
      </c>
      <c r="K100" s="1340">
        <v>0</v>
      </c>
      <c r="L100" s="1340">
        <v>0</v>
      </c>
      <c r="M100" s="1340">
        <v>0</v>
      </c>
      <c r="N100" s="1340">
        <v>0</v>
      </c>
      <c r="O100" s="1340">
        <v>0</v>
      </c>
      <c r="P100" s="1340">
        <v>0</v>
      </c>
      <c r="Q100" s="1340">
        <v>0</v>
      </c>
      <c r="R100" s="1340">
        <v>0</v>
      </c>
      <c r="S100" s="1340">
        <v>0</v>
      </c>
      <c r="T100" s="1340">
        <v>0</v>
      </c>
      <c r="U100" s="1340">
        <v>0</v>
      </c>
      <c r="V100" s="1340">
        <v>0</v>
      </c>
      <c r="W100" s="1341">
        <v>0</v>
      </c>
      <c r="X100"/>
      <c r="Y100" s="963"/>
    </row>
    <row r="101" spans="2:25" ht="15.75" thickTop="1" x14ac:dyDescent="0.25">
      <c r="B101" s="1539"/>
      <c r="C101" s="112"/>
      <c r="D101" s="454"/>
      <c r="E101" s="454"/>
      <c r="F101" s="454"/>
      <c r="G101" s="455"/>
      <c r="H101" s="456" t="s">
        <v>389</v>
      </c>
      <c r="I101" s="1381">
        <f>SUM(I98:I100)</f>
        <v>0</v>
      </c>
      <c r="J101" s="1382">
        <f t="shared" ref="J101:O101" si="20">SUM(J98:J100)</f>
        <v>0</v>
      </c>
      <c r="K101" s="1382">
        <f t="shared" si="20"/>
        <v>0</v>
      </c>
      <c r="L101" s="1382">
        <f t="shared" si="20"/>
        <v>0</v>
      </c>
      <c r="M101" s="1382">
        <f t="shared" si="20"/>
        <v>0</v>
      </c>
      <c r="N101" s="1382">
        <f t="shared" si="20"/>
        <v>0</v>
      </c>
      <c r="O101" s="1382">
        <f t="shared" si="20"/>
        <v>0</v>
      </c>
      <c r="P101" s="1382">
        <f>SUM(P98:P100)</f>
        <v>0</v>
      </c>
      <c r="Q101" s="1382">
        <f t="shared" ref="Q101:W101" si="21">SUM(Q98:Q100)</f>
        <v>0</v>
      </c>
      <c r="R101" s="1382">
        <f t="shared" si="21"/>
        <v>0</v>
      </c>
      <c r="S101" s="1382">
        <f t="shared" si="21"/>
        <v>0</v>
      </c>
      <c r="T101" s="1382">
        <f t="shared" si="21"/>
        <v>0</v>
      </c>
      <c r="U101" s="1382">
        <f t="shared" si="21"/>
        <v>0</v>
      </c>
      <c r="V101" s="1382">
        <f t="shared" si="21"/>
        <v>0</v>
      </c>
      <c r="W101" s="1383">
        <f t="shared" si="21"/>
        <v>0</v>
      </c>
      <c r="X101"/>
      <c r="Y101" s="963"/>
    </row>
    <row r="102" spans="2:25" x14ac:dyDescent="0.25">
      <c r="B102" s="1539"/>
      <c r="C102" s="112"/>
      <c r="D102" s="454"/>
      <c r="E102" s="454"/>
      <c r="F102" s="149"/>
      <c r="G102" s="1309"/>
      <c r="H102" s="1309" t="s">
        <v>935</v>
      </c>
      <c r="I102" s="814" t="str">
        <f>IFERROR(I95/I101,"0 ")</f>
        <v xml:space="preserve">0 </v>
      </c>
      <c r="J102" s="815" t="str">
        <f>IFERROR(J95/J101,"0 ")</f>
        <v xml:space="preserve">0 </v>
      </c>
      <c r="K102" s="815" t="str">
        <f t="shared" ref="K102:W102" si="22">IFERROR(K95/K101,"0 ")</f>
        <v xml:space="preserve">0 </v>
      </c>
      <c r="L102" s="815" t="str">
        <f t="shared" si="22"/>
        <v xml:space="preserve">0 </v>
      </c>
      <c r="M102" s="815" t="str">
        <f t="shared" si="22"/>
        <v xml:space="preserve">0 </v>
      </c>
      <c r="N102" s="815" t="str">
        <f t="shared" si="22"/>
        <v xml:space="preserve">0 </v>
      </c>
      <c r="O102" s="815" t="str">
        <f t="shared" si="22"/>
        <v xml:space="preserve">0 </v>
      </c>
      <c r="P102" s="815" t="str">
        <f t="shared" si="22"/>
        <v xml:space="preserve">0 </v>
      </c>
      <c r="Q102" s="815" t="str">
        <f>IFERROR(Q95/Q101,"0 ")</f>
        <v xml:space="preserve">0 </v>
      </c>
      <c r="R102" s="815" t="str">
        <f t="shared" si="22"/>
        <v xml:space="preserve">0 </v>
      </c>
      <c r="S102" s="815" t="str">
        <f t="shared" si="22"/>
        <v xml:space="preserve">0 </v>
      </c>
      <c r="T102" s="815" t="str">
        <f t="shared" si="22"/>
        <v xml:space="preserve">0 </v>
      </c>
      <c r="U102" s="815" t="str">
        <f t="shared" si="22"/>
        <v xml:space="preserve">0 </v>
      </c>
      <c r="V102" s="815" t="str">
        <f t="shared" si="22"/>
        <v xml:space="preserve">0 </v>
      </c>
      <c r="W102" s="816" t="str">
        <f t="shared" si="22"/>
        <v xml:space="preserve">0 </v>
      </c>
      <c r="X102"/>
      <c r="Y102" s="963"/>
    </row>
    <row r="103" spans="2:25" ht="15.75" thickBot="1" x14ac:dyDescent="0.3">
      <c r="B103" s="1539"/>
      <c r="C103" s="112"/>
      <c r="D103" s="454"/>
      <c r="E103" s="454"/>
      <c r="F103" s="2105" t="s">
        <v>611</v>
      </c>
      <c r="G103" s="2105"/>
      <c r="H103" s="2106"/>
      <c r="I103" s="1330">
        <f>(I95-I101)</f>
        <v>0</v>
      </c>
      <c r="J103" s="1331">
        <f t="shared" ref="J103:V103" si="23">(J95-J101)</f>
        <v>0</v>
      </c>
      <c r="K103" s="1331">
        <f t="shared" si="23"/>
        <v>0</v>
      </c>
      <c r="L103" s="1331">
        <f t="shared" si="23"/>
        <v>0</v>
      </c>
      <c r="M103" s="1331">
        <f t="shared" si="23"/>
        <v>0</v>
      </c>
      <c r="N103" s="1331">
        <f t="shared" si="23"/>
        <v>0</v>
      </c>
      <c r="O103" s="1331">
        <f t="shared" si="23"/>
        <v>0</v>
      </c>
      <c r="P103" s="1331">
        <f t="shared" si="23"/>
        <v>0</v>
      </c>
      <c r="Q103" s="1331">
        <f t="shared" si="23"/>
        <v>0</v>
      </c>
      <c r="R103" s="1331">
        <f t="shared" si="23"/>
        <v>0</v>
      </c>
      <c r="S103" s="1331">
        <f t="shared" si="23"/>
        <v>0</v>
      </c>
      <c r="T103" s="1331">
        <f t="shared" si="23"/>
        <v>0</v>
      </c>
      <c r="U103" s="1331">
        <f t="shared" si="23"/>
        <v>0</v>
      </c>
      <c r="V103" s="1331">
        <f t="shared" si="23"/>
        <v>0</v>
      </c>
      <c r="W103" s="1332">
        <f>(W95-W101)</f>
        <v>0</v>
      </c>
      <c r="X103"/>
      <c r="Y103" s="963"/>
    </row>
    <row r="104" spans="2:25" ht="7.5" customHeight="1" thickBot="1" x14ac:dyDescent="0.3">
      <c r="B104" s="1539"/>
      <c r="C104" s="112"/>
      <c r="D104" s="454"/>
      <c r="E104" s="454"/>
      <c r="F104" s="454"/>
      <c r="G104" s="455"/>
      <c r="H104" s="455"/>
      <c r="I104" s="457"/>
      <c r="J104" s="457"/>
      <c r="K104" s="457"/>
      <c r="L104" s="457"/>
      <c r="M104" s="457"/>
      <c r="N104" s="457"/>
      <c r="O104" s="457"/>
      <c r="P104" s="112"/>
      <c r="Q104" s="112"/>
      <c r="R104" s="112"/>
      <c r="S104" s="112"/>
      <c r="T104" s="112"/>
      <c r="U104" s="112"/>
      <c r="V104" s="112"/>
      <c r="W104" s="112"/>
      <c r="X104"/>
      <c r="Y104" s="963"/>
    </row>
    <row r="105" spans="2:25" ht="15.75" thickBot="1" x14ac:dyDescent="0.3">
      <c r="B105" s="1539"/>
      <c r="C105" s="112"/>
      <c r="D105" s="113" t="s">
        <v>390</v>
      </c>
      <c r="E105" s="112"/>
      <c r="F105" s="112"/>
      <c r="G105" s="2072" t="s">
        <v>386</v>
      </c>
      <c r="H105" s="2073"/>
      <c r="I105" s="191" t="s">
        <v>339</v>
      </c>
      <c r="J105" s="537" t="s">
        <v>340</v>
      </c>
      <c r="K105" s="537" t="s">
        <v>341</v>
      </c>
      <c r="L105" s="537" t="s">
        <v>342</v>
      </c>
      <c r="M105" s="537" t="s">
        <v>343</v>
      </c>
      <c r="N105" s="537" t="s">
        <v>344</v>
      </c>
      <c r="O105" s="537" t="s">
        <v>345</v>
      </c>
      <c r="P105" s="537" t="s">
        <v>394</v>
      </c>
      <c r="Q105" s="537" t="s">
        <v>395</v>
      </c>
      <c r="R105" s="537" t="s">
        <v>396</v>
      </c>
      <c r="S105" s="537" t="s">
        <v>397</v>
      </c>
      <c r="T105" s="537" t="s">
        <v>398</v>
      </c>
      <c r="U105" s="537" t="s">
        <v>399</v>
      </c>
      <c r="V105" s="537" t="s">
        <v>400</v>
      </c>
      <c r="W105" s="542" t="s">
        <v>401</v>
      </c>
      <c r="X105"/>
      <c r="Y105" s="963"/>
    </row>
    <row r="106" spans="2:25" x14ac:dyDescent="0.25">
      <c r="B106" s="1539"/>
      <c r="C106" s="112"/>
      <c r="D106" s="2074" t="s">
        <v>391</v>
      </c>
      <c r="E106" s="2075"/>
      <c r="F106" s="2076"/>
      <c r="G106" s="2069">
        <v>0</v>
      </c>
      <c r="H106" s="2070"/>
      <c r="I106" s="1333">
        <v>0</v>
      </c>
      <c r="J106" s="1334">
        <v>0</v>
      </c>
      <c r="K106" s="1334">
        <v>0</v>
      </c>
      <c r="L106" s="1334">
        <v>0</v>
      </c>
      <c r="M106" s="1334">
        <v>0</v>
      </c>
      <c r="N106" s="1334">
        <v>0</v>
      </c>
      <c r="O106" s="1334">
        <v>0</v>
      </c>
      <c r="P106" s="1334">
        <v>0</v>
      </c>
      <c r="Q106" s="1334">
        <v>0</v>
      </c>
      <c r="R106" s="1334">
        <v>0</v>
      </c>
      <c r="S106" s="1334">
        <v>0</v>
      </c>
      <c r="T106" s="1334">
        <v>0</v>
      </c>
      <c r="U106" s="1334">
        <v>0</v>
      </c>
      <c r="V106" s="1334">
        <v>0</v>
      </c>
      <c r="W106" s="1384">
        <v>0</v>
      </c>
      <c r="X106"/>
      <c r="Y106" s="963"/>
    </row>
    <row r="107" spans="2:25" x14ac:dyDescent="0.25">
      <c r="B107" s="1539"/>
      <c r="C107" s="112"/>
      <c r="D107" s="2097" t="s">
        <v>392</v>
      </c>
      <c r="E107" s="2098"/>
      <c r="F107" s="2099"/>
      <c r="G107" s="2080">
        <v>0</v>
      </c>
      <c r="H107" s="2081"/>
      <c r="I107" s="1336">
        <v>0</v>
      </c>
      <c r="J107" s="1337">
        <v>0</v>
      </c>
      <c r="K107" s="1337">
        <v>0</v>
      </c>
      <c r="L107" s="1337">
        <v>0</v>
      </c>
      <c r="M107" s="1337">
        <v>0</v>
      </c>
      <c r="N107" s="1337">
        <v>0</v>
      </c>
      <c r="O107" s="1337">
        <v>0</v>
      </c>
      <c r="P107" s="1337">
        <v>0</v>
      </c>
      <c r="Q107" s="1337">
        <v>0</v>
      </c>
      <c r="R107" s="1337">
        <v>0</v>
      </c>
      <c r="S107" s="1337">
        <v>0</v>
      </c>
      <c r="T107" s="1337">
        <v>0</v>
      </c>
      <c r="U107" s="1337">
        <v>0</v>
      </c>
      <c r="V107" s="1337">
        <v>0</v>
      </c>
      <c r="W107" s="1385">
        <v>0</v>
      </c>
      <c r="X107"/>
      <c r="Y107" s="963"/>
    </row>
    <row r="108" spans="2:25" x14ac:dyDescent="0.25">
      <c r="B108" s="1539"/>
      <c r="C108" s="112"/>
      <c r="D108" s="2097" t="s">
        <v>393</v>
      </c>
      <c r="E108" s="2098"/>
      <c r="F108" s="2099"/>
      <c r="G108" s="2080">
        <v>0</v>
      </c>
      <c r="H108" s="2081"/>
      <c r="I108" s="1336">
        <v>0</v>
      </c>
      <c r="J108" s="1337">
        <v>0</v>
      </c>
      <c r="K108" s="1337">
        <v>0</v>
      </c>
      <c r="L108" s="1337">
        <v>0</v>
      </c>
      <c r="M108" s="1337">
        <v>0</v>
      </c>
      <c r="N108" s="1337">
        <v>0</v>
      </c>
      <c r="O108" s="1337">
        <v>0</v>
      </c>
      <c r="P108" s="1337">
        <v>0</v>
      </c>
      <c r="Q108" s="1337">
        <v>0</v>
      </c>
      <c r="R108" s="1337">
        <v>0</v>
      </c>
      <c r="S108" s="1337">
        <v>0</v>
      </c>
      <c r="T108" s="1337">
        <v>0</v>
      </c>
      <c r="U108" s="1337">
        <v>0</v>
      </c>
      <c r="V108" s="1337">
        <v>0</v>
      </c>
      <c r="W108" s="1385">
        <v>0</v>
      </c>
      <c r="X108"/>
      <c r="Y108" s="963"/>
    </row>
    <row r="109" spans="2:25" ht="15.75" thickBot="1" x14ac:dyDescent="0.3">
      <c r="B109" s="1539"/>
      <c r="C109" s="112"/>
      <c r="D109" s="2100" t="s">
        <v>693</v>
      </c>
      <c r="E109" s="2101"/>
      <c r="F109" s="2102"/>
      <c r="G109" s="2103">
        <v>0</v>
      </c>
      <c r="H109" s="2104"/>
      <c r="I109" s="1386">
        <v>0</v>
      </c>
      <c r="J109" s="1387">
        <v>0</v>
      </c>
      <c r="K109" s="1387">
        <v>0</v>
      </c>
      <c r="L109" s="1387">
        <v>0</v>
      </c>
      <c r="M109" s="1387">
        <v>0</v>
      </c>
      <c r="N109" s="1387">
        <v>0</v>
      </c>
      <c r="O109" s="1387">
        <v>0</v>
      </c>
      <c r="P109" s="1387">
        <v>0</v>
      </c>
      <c r="Q109" s="1387">
        <v>0</v>
      </c>
      <c r="R109" s="1387">
        <v>0</v>
      </c>
      <c r="S109" s="1387">
        <v>0</v>
      </c>
      <c r="T109" s="1387">
        <v>0</v>
      </c>
      <c r="U109" s="1387">
        <v>0</v>
      </c>
      <c r="V109" s="1387">
        <v>0</v>
      </c>
      <c r="W109" s="1388">
        <v>0</v>
      </c>
      <c r="X109"/>
      <c r="Y109" s="963"/>
    </row>
    <row r="110" spans="2:25" ht="16.5" thickTop="1" thickBot="1" x14ac:dyDescent="0.3">
      <c r="B110" s="1539"/>
      <c r="C110" s="112"/>
      <c r="D110" s="112"/>
      <c r="E110" s="112"/>
      <c r="F110" s="818"/>
      <c r="G110" s="818"/>
      <c r="H110" s="817" t="s">
        <v>608</v>
      </c>
      <c r="I110" s="1389">
        <f>SUM(I106:I109)</f>
        <v>0</v>
      </c>
      <c r="J110" s="1390">
        <f t="shared" ref="J110:O110" si="24">SUM(J106:J109)</f>
        <v>0</v>
      </c>
      <c r="K110" s="1390">
        <f t="shared" si="24"/>
        <v>0</v>
      </c>
      <c r="L110" s="1390">
        <f t="shared" si="24"/>
        <v>0</v>
      </c>
      <c r="M110" s="1390">
        <f t="shared" si="24"/>
        <v>0</v>
      </c>
      <c r="N110" s="1390">
        <f t="shared" si="24"/>
        <v>0</v>
      </c>
      <c r="O110" s="1390">
        <f t="shared" si="24"/>
        <v>0</v>
      </c>
      <c r="P110" s="1390">
        <f>SUM(P106:P109)</f>
        <v>0</v>
      </c>
      <c r="Q110" s="1390">
        <f t="shared" ref="Q110:W110" si="25">SUM(Q106:Q109)</f>
        <v>0</v>
      </c>
      <c r="R110" s="1390">
        <f t="shared" si="25"/>
        <v>0</v>
      </c>
      <c r="S110" s="1390">
        <f t="shared" si="25"/>
        <v>0</v>
      </c>
      <c r="T110" s="1390">
        <f t="shared" si="25"/>
        <v>0</v>
      </c>
      <c r="U110" s="1390">
        <f t="shared" si="25"/>
        <v>0</v>
      </c>
      <c r="V110" s="1390">
        <f t="shared" si="25"/>
        <v>0</v>
      </c>
      <c r="W110" s="1391">
        <f t="shared" si="25"/>
        <v>0</v>
      </c>
      <c r="X110"/>
      <c r="Y110" s="963"/>
    </row>
    <row r="111" spans="2:25" ht="7.5" customHeight="1" thickBot="1" x14ac:dyDescent="0.3">
      <c r="B111" s="1539"/>
      <c r="C111" s="112"/>
      <c r="D111" s="112"/>
      <c r="E111" s="112"/>
      <c r="F111" s="819"/>
      <c r="G111" s="819"/>
      <c r="H111" s="789"/>
      <c r="I111" s="112"/>
      <c r="J111" s="112"/>
      <c r="K111" s="112"/>
      <c r="L111" s="112"/>
      <c r="M111" s="112"/>
      <c r="N111" s="112"/>
      <c r="O111" s="112"/>
      <c r="P111" s="112"/>
      <c r="Q111" s="112"/>
      <c r="R111" s="112"/>
      <c r="S111" s="112"/>
      <c r="T111" s="112"/>
      <c r="U111" s="112"/>
      <c r="V111" s="112"/>
      <c r="W111" s="112"/>
      <c r="X111"/>
      <c r="Y111" s="963"/>
    </row>
    <row r="112" spans="2:25" x14ac:dyDescent="0.25">
      <c r="B112" s="1539"/>
      <c r="C112" s="112"/>
      <c r="D112" s="112"/>
      <c r="E112" s="112"/>
      <c r="F112" s="819"/>
      <c r="G112" s="819"/>
      <c r="H112" s="789" t="s">
        <v>901</v>
      </c>
      <c r="I112" s="1392">
        <f>I101+I110</f>
        <v>0</v>
      </c>
      <c r="J112" s="1393">
        <f t="shared" ref="J112:W112" si="26">J101+J110</f>
        <v>0</v>
      </c>
      <c r="K112" s="1393">
        <f t="shared" si="26"/>
        <v>0</v>
      </c>
      <c r="L112" s="1393">
        <f t="shared" si="26"/>
        <v>0</v>
      </c>
      <c r="M112" s="1393">
        <f t="shared" si="26"/>
        <v>0</v>
      </c>
      <c r="N112" s="1393">
        <f t="shared" si="26"/>
        <v>0</v>
      </c>
      <c r="O112" s="1393">
        <f t="shared" si="26"/>
        <v>0</v>
      </c>
      <c r="P112" s="1393">
        <f t="shared" si="26"/>
        <v>0</v>
      </c>
      <c r="Q112" s="1393">
        <f t="shared" si="26"/>
        <v>0</v>
      </c>
      <c r="R112" s="1393">
        <f t="shared" si="26"/>
        <v>0</v>
      </c>
      <c r="S112" s="1393">
        <f t="shared" si="26"/>
        <v>0</v>
      </c>
      <c r="T112" s="1393">
        <f t="shared" si="26"/>
        <v>0</v>
      </c>
      <c r="U112" s="1393">
        <f t="shared" si="26"/>
        <v>0</v>
      </c>
      <c r="V112" s="1393">
        <f t="shared" si="26"/>
        <v>0</v>
      </c>
      <c r="W112" s="1394">
        <f t="shared" si="26"/>
        <v>0</v>
      </c>
      <c r="X112"/>
      <c r="Y112" s="963"/>
    </row>
    <row r="113" spans="2:25" x14ac:dyDescent="0.25">
      <c r="B113" s="1539"/>
      <c r="C113" s="112"/>
      <c r="D113" s="112"/>
      <c r="E113" s="112"/>
      <c r="F113" s="217"/>
      <c r="G113" s="217"/>
      <c r="H113" s="1310" t="s">
        <v>609</v>
      </c>
      <c r="I113" s="814" t="str">
        <f>IFERROR(I95/I112,"0 ")</f>
        <v xml:space="preserve">0 </v>
      </c>
      <c r="J113" s="815" t="str">
        <f t="shared" ref="J113:W113" si="27">IFERROR(J95/J112,"0 ")</f>
        <v xml:space="preserve">0 </v>
      </c>
      <c r="K113" s="815" t="str">
        <f t="shared" si="27"/>
        <v xml:space="preserve">0 </v>
      </c>
      <c r="L113" s="815" t="str">
        <f t="shared" si="27"/>
        <v xml:space="preserve">0 </v>
      </c>
      <c r="M113" s="815" t="str">
        <f t="shared" si="27"/>
        <v xml:space="preserve">0 </v>
      </c>
      <c r="N113" s="815" t="str">
        <f t="shared" si="27"/>
        <v xml:space="preserve">0 </v>
      </c>
      <c r="O113" s="815" t="str">
        <f t="shared" si="27"/>
        <v xml:space="preserve">0 </v>
      </c>
      <c r="P113" s="815" t="str">
        <f t="shared" si="27"/>
        <v xml:space="preserve">0 </v>
      </c>
      <c r="Q113" s="815" t="str">
        <f t="shared" si="27"/>
        <v xml:space="preserve">0 </v>
      </c>
      <c r="R113" s="815" t="str">
        <f t="shared" si="27"/>
        <v xml:space="preserve">0 </v>
      </c>
      <c r="S113" s="815" t="str">
        <f t="shared" si="27"/>
        <v xml:space="preserve">0 </v>
      </c>
      <c r="T113" s="815" t="str">
        <f t="shared" si="27"/>
        <v xml:space="preserve">0 </v>
      </c>
      <c r="U113" s="815" t="str">
        <f t="shared" si="27"/>
        <v xml:space="preserve">0 </v>
      </c>
      <c r="V113" s="815" t="str">
        <f t="shared" si="27"/>
        <v xml:space="preserve">0 </v>
      </c>
      <c r="W113" s="816" t="str">
        <f t="shared" si="27"/>
        <v xml:space="preserve">0 </v>
      </c>
      <c r="X113"/>
      <c r="Y113" s="963"/>
    </row>
    <row r="114" spans="2:25" ht="15.75" thickBot="1" x14ac:dyDescent="0.3">
      <c r="B114" s="1539"/>
      <c r="C114" s="112"/>
      <c r="D114" s="112"/>
      <c r="E114" s="112"/>
      <c r="F114" s="217"/>
      <c r="G114" s="232"/>
      <c r="H114" s="1310" t="s">
        <v>610</v>
      </c>
      <c r="I114" s="1395">
        <f>I95-I112</f>
        <v>0</v>
      </c>
      <c r="J114" s="1396">
        <f t="shared" ref="J114:W114" si="28">J95-J112</f>
        <v>0</v>
      </c>
      <c r="K114" s="1396">
        <f t="shared" si="28"/>
        <v>0</v>
      </c>
      <c r="L114" s="1396">
        <f t="shared" si="28"/>
        <v>0</v>
      </c>
      <c r="M114" s="1396">
        <f t="shared" si="28"/>
        <v>0</v>
      </c>
      <c r="N114" s="1396">
        <f t="shared" si="28"/>
        <v>0</v>
      </c>
      <c r="O114" s="1396">
        <f t="shared" si="28"/>
        <v>0</v>
      </c>
      <c r="P114" s="1396">
        <f t="shared" si="28"/>
        <v>0</v>
      </c>
      <c r="Q114" s="1396">
        <f t="shared" si="28"/>
        <v>0</v>
      </c>
      <c r="R114" s="1396">
        <f t="shared" si="28"/>
        <v>0</v>
      </c>
      <c r="S114" s="1396">
        <f t="shared" si="28"/>
        <v>0</v>
      </c>
      <c r="T114" s="1396">
        <f t="shared" si="28"/>
        <v>0</v>
      </c>
      <c r="U114" s="1396">
        <f t="shared" si="28"/>
        <v>0</v>
      </c>
      <c r="V114" s="1396">
        <f t="shared" si="28"/>
        <v>0</v>
      </c>
      <c r="W114" s="1397">
        <f t="shared" si="28"/>
        <v>0</v>
      </c>
      <c r="X114"/>
      <c r="Y114" s="963"/>
    </row>
    <row r="115" spans="2:25" x14ac:dyDescent="0.25">
      <c r="B115" s="1539"/>
      <c r="C115"/>
      <c r="D115"/>
      <c r="E115"/>
      <c r="F115"/>
      <c r="G115"/>
      <c r="H115"/>
      <c r="I115"/>
      <c r="J115"/>
      <c r="K115"/>
      <c r="L115"/>
      <c r="M115"/>
      <c r="N115"/>
      <c r="O115"/>
      <c r="P115"/>
      <c r="Q115"/>
      <c r="R115"/>
      <c r="S115"/>
      <c r="T115"/>
      <c r="U115"/>
      <c r="V115"/>
      <c r="W115"/>
      <c r="X115"/>
      <c r="Y115" s="963"/>
    </row>
    <row r="116" spans="2:25" ht="15.75" thickBot="1" x14ac:dyDescent="0.3">
      <c r="B116" s="1539"/>
      <c r="C116"/>
      <c r="D116" t="s">
        <v>513</v>
      </c>
      <c r="E116"/>
      <c r="F116"/>
      <c r="G116"/>
      <c r="H116"/>
      <c r="I116"/>
      <c r="J116"/>
      <c r="K116"/>
      <c r="L116"/>
      <c r="M116"/>
      <c r="N116"/>
      <c r="O116"/>
      <c r="P116"/>
      <c r="Q116"/>
      <c r="R116"/>
      <c r="S116"/>
      <c r="T116"/>
      <c r="U116"/>
      <c r="V116"/>
      <c r="W116"/>
      <c r="X116"/>
      <c r="Y116" s="963"/>
    </row>
    <row r="117" spans="2:25" x14ac:dyDescent="0.25">
      <c r="B117" s="1539"/>
      <c r="C117"/>
      <c r="D117" s="2087"/>
      <c r="E117" s="2088"/>
      <c r="F117" s="2088"/>
      <c r="G117" s="2088"/>
      <c r="H117" s="2088"/>
      <c r="I117" s="2088"/>
      <c r="J117" s="2088"/>
      <c r="K117" s="2088"/>
      <c r="L117" s="2088"/>
      <c r="M117" s="2088"/>
      <c r="N117" s="2088"/>
      <c r="O117" s="2088"/>
      <c r="P117" s="2088"/>
      <c r="Q117" s="2088"/>
      <c r="R117" s="2088"/>
      <c r="S117" s="2088"/>
      <c r="T117" s="2088"/>
      <c r="U117" s="2088"/>
      <c r="V117" s="2088"/>
      <c r="W117" s="2089"/>
      <c r="X117"/>
      <c r="Y117" s="963"/>
    </row>
    <row r="118" spans="2:25" x14ac:dyDescent="0.25">
      <c r="B118" s="1539"/>
      <c r="C118"/>
      <c r="D118" s="2090"/>
      <c r="E118" s="2091"/>
      <c r="F118" s="2091"/>
      <c r="G118" s="2091"/>
      <c r="H118" s="2091"/>
      <c r="I118" s="2091"/>
      <c r="J118" s="2091"/>
      <c r="K118" s="2091"/>
      <c r="L118" s="2091"/>
      <c r="M118" s="2091"/>
      <c r="N118" s="2091"/>
      <c r="O118" s="2091"/>
      <c r="P118" s="2091"/>
      <c r="Q118" s="2091"/>
      <c r="R118" s="2091"/>
      <c r="S118" s="2091"/>
      <c r="T118" s="2091"/>
      <c r="U118" s="2091"/>
      <c r="V118" s="2091"/>
      <c r="W118" s="2092"/>
      <c r="X118"/>
      <c r="Y118" s="963"/>
    </row>
    <row r="119" spans="2:25" ht="15.75" thickBot="1" x14ac:dyDescent="0.3">
      <c r="B119" s="1539"/>
      <c r="C119"/>
      <c r="D119" s="2093"/>
      <c r="E119" s="2094"/>
      <c r="F119" s="2094"/>
      <c r="G119" s="2094"/>
      <c r="H119" s="2094"/>
      <c r="I119" s="2094"/>
      <c r="J119" s="2094"/>
      <c r="K119" s="2094"/>
      <c r="L119" s="2094"/>
      <c r="M119" s="2094"/>
      <c r="N119" s="2094"/>
      <c r="O119" s="2094"/>
      <c r="P119" s="2094"/>
      <c r="Q119" s="2094"/>
      <c r="R119" s="2094"/>
      <c r="S119" s="2094"/>
      <c r="T119" s="2094"/>
      <c r="U119" s="2094"/>
      <c r="V119" s="2094"/>
      <c r="W119" s="2095"/>
      <c r="X119"/>
      <c r="Y119" s="963"/>
    </row>
    <row r="120" spans="2:25" ht="15.75" thickBot="1" x14ac:dyDescent="0.3">
      <c r="B120" s="1543"/>
      <c r="C120" s="1262"/>
      <c r="D120" s="971"/>
      <c r="E120" s="971"/>
      <c r="F120" s="971"/>
      <c r="G120" s="971"/>
      <c r="H120" s="971"/>
      <c r="I120" s="971"/>
      <c r="J120" s="971"/>
      <c r="K120" s="971"/>
      <c r="L120" s="971"/>
      <c r="M120" s="971"/>
      <c r="N120" s="971"/>
      <c r="O120" s="971"/>
      <c r="P120" s="971"/>
      <c r="Q120" s="971"/>
      <c r="R120" s="971"/>
      <c r="S120" s="971"/>
      <c r="T120" s="971"/>
      <c r="U120" s="971"/>
      <c r="V120" s="971"/>
      <c r="W120" s="971"/>
      <c r="X120" s="1262"/>
      <c r="Y120" s="1266"/>
    </row>
    <row r="121" spans="2:25" ht="7.5" customHeight="1" x14ac:dyDescent="0.25"/>
    <row r="125" spans="2:25" ht="7.5" customHeight="1" x14ac:dyDescent="0.25"/>
    <row r="127" spans="2:25" ht="7.5" customHeight="1" x14ac:dyDescent="0.25"/>
    <row r="130" ht="7.5" customHeight="1" x14ac:dyDescent="0.25"/>
    <row r="148" ht="7.5" customHeight="1" x14ac:dyDescent="0.25"/>
    <row r="151" ht="9" customHeight="1" x14ac:dyDescent="0.25"/>
  </sheetData>
  <sheetProtection algorithmName="SHA-512" hashValue="iqZKtLx4sFZNwbn51nLlEOI+MTEZZEuguttUlKCHYoYeb4juMBb+yKlRs+6+6pKKMvUuyuf4qmIxSx1gx07FFQ==" saltValue="WPR4AQdNm6kflsVYM1BXyw==" spinCount="100000" sheet="1" formatCells="0" formatColumns="0" formatRows="0"/>
  <mergeCells count="31">
    <mergeCell ref="D69:E69"/>
    <mergeCell ref="D70:E70"/>
    <mergeCell ref="D71:E71"/>
    <mergeCell ref="D117:W119"/>
    <mergeCell ref="D85:E85"/>
    <mergeCell ref="D107:F107"/>
    <mergeCell ref="G107:H107"/>
    <mergeCell ref="D108:F108"/>
    <mergeCell ref="G108:H108"/>
    <mergeCell ref="D109:F109"/>
    <mergeCell ref="G109:H109"/>
    <mergeCell ref="D100:F100"/>
    <mergeCell ref="G100:H100"/>
    <mergeCell ref="F103:H103"/>
    <mergeCell ref="G105:H105"/>
    <mergeCell ref="D106:F106"/>
    <mergeCell ref="G106:H106"/>
    <mergeCell ref="D93:E93"/>
    <mergeCell ref="G97:H97"/>
    <mergeCell ref="D98:F98"/>
    <mergeCell ref="G98:H98"/>
    <mergeCell ref="D99:F99"/>
    <mergeCell ref="G99:H99"/>
    <mergeCell ref="E95:H95"/>
    <mergeCell ref="D66:W66"/>
    <mergeCell ref="D29:G29"/>
    <mergeCell ref="D14:W14"/>
    <mergeCell ref="D16:N16"/>
    <mergeCell ref="D24:G24"/>
    <mergeCell ref="D25:G25"/>
    <mergeCell ref="D28:G28"/>
  </mergeCells>
  <conditionalFormatting sqref="I103:W103">
    <cfRule type="cellIs" dxfId="8" priority="10" operator="lessThan">
      <formula>0</formula>
    </cfRule>
  </conditionalFormatting>
  <conditionalFormatting sqref="I36:W36 I103:W103 I114:W114 I81:W81">
    <cfRule type="cellIs" dxfId="7" priority="9" operator="lessThan">
      <formula>0</formula>
    </cfRule>
  </conditionalFormatting>
  <conditionalFormatting sqref="G74:G75">
    <cfRule type="cellIs" dxfId="6" priority="8" operator="notEqual">
      <formula>0.03</formula>
    </cfRule>
  </conditionalFormatting>
  <conditionalFormatting sqref="G41:G61">
    <cfRule type="cellIs" dxfId="5" priority="5" operator="notEqual">
      <formula>0.03</formula>
    </cfRule>
  </conditionalFormatting>
  <conditionalFormatting sqref="I89">
    <cfRule type="cellIs" dxfId="4" priority="3" operator="equal">
      <formula>"none"</formula>
    </cfRule>
  </conditionalFormatting>
  <conditionalFormatting sqref="G70">
    <cfRule type="cellIs" dxfId="3" priority="2" operator="notEqual">
      <formula>0.03</formula>
    </cfRule>
  </conditionalFormatting>
  <conditionalFormatting sqref="G71">
    <cfRule type="cellIs" dxfId="2" priority="1" operator="notEqual">
      <formula>0.03</formula>
    </cfRule>
  </conditionalFormatting>
  <dataValidations count="5">
    <dataValidation allowBlank="1" showInputMessage="1" showErrorMessage="1" promptTitle="Non-Residential Vacancy Rate" prompt="Default Value = 10%" sqref="H35"/>
    <dataValidation allowBlank="1" showInputMessage="1" showErrorMessage="1" promptTitle="Residential Vacancy Rate" prompt="Use estimate from Market Study, if applicable. _x000a__x000a_Default Value = 5.0%" sqref="H34"/>
    <dataValidation allowBlank="1" showInputMessage="1" showErrorMessage="1" promptTitle="Gross Rental Subsidy Income" prompt="Default Value = 2.5%" sqref="H25"/>
    <dataValidation allowBlank="1" showInputMessage="1" showErrorMessage="1" promptTitle="Gross Rental HA/HUD/USDA Subsidy" prompt="Default Value = 2.5%" sqref="H24"/>
    <dataValidation allowBlank="1" showInputMessage="1" showErrorMessage="1" promptTitle="Gross Tenant Paid Rental Income" prompt="Default Value = 2.5%" sqref="H23"/>
  </dataValidations>
  <pageMargins left="0.25" right="0.25" top="0.5" bottom="0.75" header="0.25" footer="0.25"/>
  <pageSetup paperSize="5" scale="66" fitToHeight="2" orientation="landscape" r:id="rId1"/>
  <headerFooter>
    <oddFooter>&amp;LForm 8D
Operating Pro Forma&amp;CCFA Forms</oddFooter>
  </headerFooter>
  <rowBreaks count="1" manualBreakCount="1">
    <brk id="64" min="1" max="24"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B7:F48"/>
  <sheetViews>
    <sheetView showGridLines="0" zoomScaleNormal="100" workbookViewId="0">
      <selection activeCell="L31" sqref="L31"/>
    </sheetView>
  </sheetViews>
  <sheetFormatPr defaultColWidth="9.140625" defaultRowHeight="15" x14ac:dyDescent="0.25"/>
  <cols>
    <col min="1" max="2" width="1.7109375" style="315" customWidth="1"/>
    <col min="3" max="3" width="14.28515625" style="315" customWidth="1"/>
    <col min="4" max="4" width="10" style="315" customWidth="1"/>
    <col min="5" max="5" width="74.28515625" style="315" customWidth="1"/>
    <col min="6" max="6" width="1.7109375" style="315" customWidth="1"/>
    <col min="7" max="16384" width="9.140625" style="315"/>
  </cols>
  <sheetData>
    <row r="7" spans="2:6" ht="15.75" thickBot="1" x14ac:dyDescent="0.3"/>
    <row r="8" spans="2:6" ht="9" customHeight="1" x14ac:dyDescent="0.25">
      <c r="B8" s="460"/>
      <c r="C8" s="264"/>
      <c r="D8" s="264"/>
      <c r="E8" s="461"/>
      <c r="F8" s="462"/>
    </row>
    <row r="9" spans="2:6" ht="18.75" x14ac:dyDescent="0.3">
      <c r="B9" s="463"/>
      <c r="C9" s="1767" t="s">
        <v>674</v>
      </c>
      <c r="D9" s="1767"/>
      <c r="E9" s="1767"/>
      <c r="F9" s="464"/>
    </row>
    <row r="10" spans="2:6" x14ac:dyDescent="0.25">
      <c r="B10" s="463"/>
      <c r="C10" s="112"/>
      <c r="D10" s="112"/>
      <c r="E10" s="185"/>
      <c r="F10" s="464"/>
    </row>
    <row r="11" spans="2:6" ht="15.75" thickBot="1" x14ac:dyDescent="0.3">
      <c r="B11" s="463"/>
      <c r="C11" s="2120" t="str">
        <f>IF('1'!G5="",Messages!B3,(CONCATENATE("Project Name: ",'1'!G5)))</f>
        <v>Enter Project Name on Form 1</v>
      </c>
      <c r="D11" s="2120"/>
      <c r="E11" s="2120"/>
      <c r="F11" s="464"/>
    </row>
    <row r="12" spans="2:6" ht="22.5" customHeight="1" x14ac:dyDescent="0.25">
      <c r="B12" s="463"/>
      <c r="C12" s="232"/>
      <c r="D12" s="232"/>
      <c r="E12" s="112"/>
      <c r="F12" s="464"/>
    </row>
    <row r="13" spans="2:6" x14ac:dyDescent="0.25">
      <c r="B13" s="463"/>
      <c r="C13" s="465" t="s">
        <v>403</v>
      </c>
      <c r="D13" s="465"/>
      <c r="E13" s="185"/>
      <c r="F13" s="464"/>
    </row>
    <row r="14" spans="2:6" ht="15.75" thickBot="1" x14ac:dyDescent="0.3">
      <c r="B14" s="463"/>
      <c r="C14" s="112" t="s">
        <v>951</v>
      </c>
      <c r="D14" s="112"/>
      <c r="E14" s="185"/>
      <c r="F14" s="464"/>
    </row>
    <row r="15" spans="2:6" x14ac:dyDescent="0.25">
      <c r="B15" s="463"/>
      <c r="C15" s="2111"/>
      <c r="D15" s="2112"/>
      <c r="E15" s="2113"/>
      <c r="F15" s="464"/>
    </row>
    <row r="16" spans="2:6" x14ac:dyDescent="0.25">
      <c r="B16" s="463"/>
      <c r="C16" s="2114"/>
      <c r="D16" s="2115"/>
      <c r="E16" s="2116"/>
      <c r="F16" s="464"/>
    </row>
    <row r="17" spans="2:6" x14ac:dyDescent="0.25">
      <c r="B17" s="463"/>
      <c r="C17" s="2114"/>
      <c r="D17" s="2115"/>
      <c r="E17" s="2116"/>
      <c r="F17" s="464"/>
    </row>
    <row r="18" spans="2:6" ht="15.75" thickBot="1" x14ac:dyDescent="0.3">
      <c r="B18" s="463"/>
      <c r="C18" s="2117"/>
      <c r="D18" s="2118"/>
      <c r="E18" s="2119"/>
      <c r="F18" s="464"/>
    </row>
    <row r="19" spans="2:6" x14ac:dyDescent="0.25">
      <c r="B19" s="463"/>
      <c r="C19" s="113"/>
      <c r="D19" s="113"/>
      <c r="E19" s="185"/>
      <c r="F19" s="464"/>
    </row>
    <row r="20" spans="2:6" x14ac:dyDescent="0.25">
      <c r="B20" s="463"/>
      <c r="C20" s="465" t="s">
        <v>404</v>
      </c>
      <c r="D20" s="465"/>
      <c r="E20" s="113"/>
      <c r="F20" s="464"/>
    </row>
    <row r="21" spans="2:6" ht="7.5" customHeight="1" x14ac:dyDescent="0.25">
      <c r="B21" s="463"/>
      <c r="C21" s="466"/>
      <c r="D21" s="466"/>
      <c r="E21" s="113"/>
      <c r="F21" s="464"/>
    </row>
    <row r="22" spans="2:6" ht="15.75" thickBot="1" x14ac:dyDescent="0.3">
      <c r="B22" s="463"/>
      <c r="C22" s="208" t="s">
        <v>356</v>
      </c>
      <c r="D22" s="208"/>
      <c r="E22" s="112"/>
      <c r="F22" s="464"/>
    </row>
    <row r="23" spans="2:6" x14ac:dyDescent="0.25">
      <c r="B23" s="463"/>
      <c r="C23" s="231" t="s">
        <v>358</v>
      </c>
      <c r="D23" s="231"/>
      <c r="E23" s="705" t="str">
        <f>IF('8D'!I41&lt;&gt;0,Messages!B$96,"")</f>
        <v/>
      </c>
      <c r="F23" s="464"/>
    </row>
    <row r="24" spans="2:6" x14ac:dyDescent="0.25">
      <c r="B24" s="463"/>
      <c r="C24" s="231" t="s">
        <v>359</v>
      </c>
      <c r="D24" s="231"/>
      <c r="E24" s="706" t="str">
        <f>IF('8D'!I42&lt;&gt;0,Messages!B$96,"")</f>
        <v/>
      </c>
      <c r="F24" s="464"/>
    </row>
    <row r="25" spans="2:6" x14ac:dyDescent="0.25">
      <c r="B25" s="463"/>
      <c r="C25" s="231" t="s">
        <v>360</v>
      </c>
      <c r="D25" s="231"/>
      <c r="E25" s="706" t="str">
        <f>IF('8D'!I43&lt;&gt;0,Messages!B$96,"")</f>
        <v/>
      </c>
      <c r="F25" s="464"/>
    </row>
    <row r="26" spans="2:6" x14ac:dyDescent="0.25">
      <c r="B26" s="463"/>
      <c r="C26" s="231" t="s">
        <v>361</v>
      </c>
      <c r="D26" s="231"/>
      <c r="E26" s="706" t="str">
        <f>IF('8D'!I44&lt;&gt;0,Messages!B$96,"")</f>
        <v/>
      </c>
      <c r="F26" s="464"/>
    </row>
    <row r="27" spans="2:6" x14ac:dyDescent="0.25">
      <c r="B27" s="463"/>
      <c r="C27" s="231" t="s">
        <v>362</v>
      </c>
      <c r="D27" s="231"/>
      <c r="E27" s="706" t="str">
        <f>IF('8D'!I45&lt;&gt;0,Messages!B$96,"")</f>
        <v/>
      </c>
      <c r="F27" s="464"/>
    </row>
    <row r="28" spans="2:6" x14ac:dyDescent="0.25">
      <c r="B28" s="463"/>
      <c r="C28" s="231" t="s">
        <v>363</v>
      </c>
      <c r="D28" s="231"/>
      <c r="E28" s="706" t="str">
        <f>IF('8D'!I46&lt;&gt;0,Messages!B$96,"")</f>
        <v/>
      </c>
      <c r="F28" s="464"/>
    </row>
    <row r="29" spans="2:6" x14ac:dyDescent="0.25">
      <c r="B29" s="463"/>
      <c r="C29" s="231" t="s">
        <v>364</v>
      </c>
      <c r="D29" s="231"/>
      <c r="E29" s="706" t="str">
        <f>IF('8D'!I47&lt;&gt;0,Messages!B$96,"")</f>
        <v/>
      </c>
      <c r="F29" s="464"/>
    </row>
    <row r="30" spans="2:6" x14ac:dyDescent="0.25">
      <c r="B30" s="463"/>
      <c r="C30" s="231" t="s">
        <v>365</v>
      </c>
      <c r="D30" s="231"/>
      <c r="E30" s="706" t="str">
        <f>IF('8D'!I48&lt;&gt;0,Messages!B$96,"")</f>
        <v/>
      </c>
      <c r="F30" s="464"/>
    </row>
    <row r="31" spans="2:6" x14ac:dyDescent="0.25">
      <c r="B31" s="463"/>
      <c r="C31" s="231" t="s">
        <v>366</v>
      </c>
      <c r="D31" s="231"/>
      <c r="E31" s="706" t="str">
        <f>IF('8D'!I49&lt;&gt;0,Messages!B$96,"")</f>
        <v/>
      </c>
      <c r="F31" s="464"/>
    </row>
    <row r="32" spans="2:6" x14ac:dyDescent="0.25">
      <c r="B32" s="463"/>
      <c r="C32" s="231" t="s">
        <v>367</v>
      </c>
      <c r="D32" s="231"/>
      <c r="E32" s="706" t="str">
        <f>IF('8D'!I50&lt;&gt;0,Messages!B$96,"")</f>
        <v/>
      </c>
      <c r="F32" s="464"/>
    </row>
    <row r="33" spans="2:6" x14ac:dyDescent="0.25">
      <c r="B33" s="463"/>
      <c r="C33" s="231" t="s">
        <v>368</v>
      </c>
      <c r="D33" s="231"/>
      <c r="E33" s="706" t="str">
        <f>IF('8D'!I51&lt;&gt;0,Messages!B$96,"")</f>
        <v/>
      </c>
      <c r="F33" s="464"/>
    </row>
    <row r="34" spans="2:6" x14ac:dyDescent="0.25">
      <c r="B34" s="463"/>
      <c r="C34" s="231" t="s">
        <v>369</v>
      </c>
      <c r="D34" s="231"/>
      <c r="E34" s="706" t="str">
        <f>IF('8D'!I52&lt;&gt;0,Messages!B$96,"")</f>
        <v/>
      </c>
      <c r="F34" s="464"/>
    </row>
    <row r="35" spans="2:6" x14ac:dyDescent="0.25">
      <c r="B35" s="463"/>
      <c r="C35" s="231" t="s">
        <v>370</v>
      </c>
      <c r="D35" s="231"/>
      <c r="E35" s="706" t="str">
        <f>IF('8D'!I53&lt;&gt;0,Messages!B$96,"")</f>
        <v/>
      </c>
      <c r="F35" s="464"/>
    </row>
    <row r="36" spans="2:6" x14ac:dyDescent="0.25">
      <c r="B36" s="463"/>
      <c r="C36" s="231" t="s">
        <v>371</v>
      </c>
      <c r="D36" s="231"/>
      <c r="E36" s="706" t="str">
        <f>IF('8D'!I54&lt;&gt;0,Messages!B$96,"")</f>
        <v/>
      </c>
      <c r="F36" s="464"/>
    </row>
    <row r="37" spans="2:6" x14ac:dyDescent="0.25">
      <c r="B37" s="463"/>
      <c r="C37" s="231" t="s">
        <v>372</v>
      </c>
      <c r="D37" s="231"/>
      <c r="E37" s="706" t="str">
        <f>IF('8D'!I55&lt;&gt;0,Messages!B$96,"")</f>
        <v/>
      </c>
      <c r="F37" s="464"/>
    </row>
    <row r="38" spans="2:6" x14ac:dyDescent="0.25">
      <c r="B38" s="463"/>
      <c r="C38" s="231" t="s">
        <v>373</v>
      </c>
      <c r="D38" s="231"/>
      <c r="E38" s="706" t="str">
        <f>IF('8D'!I56&lt;&gt;0,Messages!B$96,"")</f>
        <v/>
      </c>
      <c r="F38" s="464"/>
    </row>
    <row r="39" spans="2:6" x14ac:dyDescent="0.25">
      <c r="B39" s="463"/>
      <c r="C39" s="231" t="s">
        <v>374</v>
      </c>
      <c r="D39" s="231"/>
      <c r="E39" s="706" t="str">
        <f>IF('8D'!I57&lt;&gt;0,Messages!B$96,"")</f>
        <v/>
      </c>
      <c r="F39" s="464"/>
    </row>
    <row r="40" spans="2:6" x14ac:dyDescent="0.25">
      <c r="B40" s="463"/>
      <c r="C40" s="231" t="s">
        <v>375</v>
      </c>
      <c r="D40" s="231"/>
      <c r="E40" s="706" t="str">
        <f>IF('8D'!I58&lt;&gt;0,Messages!B$96,"")</f>
        <v/>
      </c>
      <c r="F40" s="464"/>
    </row>
    <row r="41" spans="2:6" x14ac:dyDescent="0.25">
      <c r="B41" s="463"/>
      <c r="C41" s="231" t="s">
        <v>376</v>
      </c>
      <c r="D41" s="231"/>
      <c r="E41" s="706" t="str">
        <f>IF('8D'!I59&lt;&gt;0,Messages!B$96,"")</f>
        <v/>
      </c>
      <c r="F41" s="464"/>
    </row>
    <row r="42" spans="2:6" x14ac:dyDescent="0.25">
      <c r="B42" s="463"/>
      <c r="C42" s="231" t="s">
        <v>377</v>
      </c>
      <c r="D42" s="231"/>
      <c r="E42" s="706" t="str">
        <f>IF('8D'!I60&lt;&gt;0,Messages!B$96,"")</f>
        <v/>
      </c>
      <c r="F42" s="464"/>
    </row>
    <row r="43" spans="2:6" ht="30" customHeight="1" x14ac:dyDescent="0.25">
      <c r="B43" s="463"/>
      <c r="C43" s="2107" t="s">
        <v>482</v>
      </c>
      <c r="D43" s="2108"/>
      <c r="E43" s="2109" t="str">
        <f>IF('8D'!I61&lt;&gt;0,Messages!B96,"")</f>
        <v/>
      </c>
      <c r="F43" s="464"/>
    </row>
    <row r="44" spans="2:6" ht="15.75" thickBot="1" x14ac:dyDescent="0.3">
      <c r="B44" s="463"/>
      <c r="C44" s="235"/>
      <c r="D44" s="236"/>
      <c r="E44" s="2110" t="str">
        <f>IF('8D'!I62&lt;&gt;0,"Cost listed on Form 8E. Please provide detail here. (Overwrite this text with your answer)","")</f>
        <v/>
      </c>
      <c r="F44" s="464"/>
    </row>
    <row r="45" spans="2:6" ht="15.75" thickBot="1" x14ac:dyDescent="0.3">
      <c r="B45" s="463"/>
      <c r="C45" s="208" t="s">
        <v>405</v>
      </c>
      <c r="D45" s="208"/>
      <c r="E45" s="237"/>
      <c r="F45" s="464"/>
    </row>
    <row r="46" spans="2:6" x14ac:dyDescent="0.25">
      <c r="B46" s="463"/>
      <c r="C46" s="234" t="s">
        <v>379</v>
      </c>
      <c r="D46" s="234"/>
      <c r="E46" s="705"/>
      <c r="F46" s="464"/>
    </row>
    <row r="47" spans="2:6" ht="15.75" thickBot="1" x14ac:dyDescent="0.3">
      <c r="B47" s="463"/>
      <c r="C47" s="234" t="s">
        <v>380</v>
      </c>
      <c r="D47" s="234"/>
      <c r="E47" s="707"/>
      <c r="F47" s="464"/>
    </row>
    <row r="48" spans="2:6" ht="15.75" thickBot="1" x14ac:dyDescent="0.3">
      <c r="B48" s="467"/>
      <c r="C48" s="468"/>
      <c r="D48" s="468"/>
      <c r="E48" s="469"/>
      <c r="F48" s="470"/>
    </row>
  </sheetData>
  <sheetProtection formatCells="0" formatColumns="0" formatRows="0"/>
  <mergeCells count="5">
    <mergeCell ref="C43:D43"/>
    <mergeCell ref="E43:E44"/>
    <mergeCell ref="C15:E18"/>
    <mergeCell ref="C9:E9"/>
    <mergeCell ref="C11:E11"/>
  </mergeCells>
  <conditionalFormatting sqref="E23:E47">
    <cfRule type="containsText" dxfId="1" priority="1" operator="containsText" text="Cost listed on Form 8E. Please provide detail here. (Overwrite this text with your answer)">
      <formula>NOT(ISERROR(SEARCH("Cost listed on Form 8E. Please provide detail here. (Overwrite this text with your answer)",E23)))</formula>
    </cfRule>
  </conditionalFormatting>
  <pageMargins left="0.7" right="0.7" top="0.75" bottom="0.75" header="0.3" footer="0.3"/>
  <pageSetup scale="88" orientation="portrait" r:id="rId1"/>
  <headerFooter>
    <oddFooter>&amp;LForm 8E
Operating Pro Forma Details&amp;CCFA Forms</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B1:I103"/>
  <sheetViews>
    <sheetView showGridLines="0" topLeftCell="A73" zoomScaleNormal="100" workbookViewId="0">
      <selection activeCell="Q102" sqref="Q102"/>
    </sheetView>
  </sheetViews>
  <sheetFormatPr defaultColWidth="9.140625" defaultRowHeight="15" x14ac:dyDescent="0.25"/>
  <cols>
    <col min="1" max="2" width="1.7109375" style="315" customWidth="1"/>
    <col min="3" max="4" width="22.85546875" style="315" customWidth="1"/>
    <col min="5" max="6" width="5.7109375" style="315" customWidth="1"/>
    <col min="7" max="7" width="9.140625" style="315"/>
    <col min="8" max="8" width="22.85546875" style="315" customWidth="1"/>
    <col min="9" max="9" width="1.7109375" style="315" customWidth="1"/>
    <col min="10" max="16384" width="9.140625" style="315"/>
  </cols>
  <sheetData>
    <row r="1" spans="2:9" ht="15.75" thickBot="1" x14ac:dyDescent="0.3"/>
    <row r="2" spans="2:9" ht="9" customHeight="1" x14ac:dyDescent="0.25">
      <c r="B2" s="291"/>
      <c r="C2" s="292"/>
      <c r="D2" s="292"/>
      <c r="E2" s="292"/>
      <c r="F2" s="292"/>
      <c r="G2" s="292"/>
      <c r="H2" s="292"/>
      <c r="I2" s="316"/>
    </row>
    <row r="3" spans="2:9" ht="18.75" x14ac:dyDescent="0.3">
      <c r="B3" s="293"/>
      <c r="C3" s="1767" t="s">
        <v>406</v>
      </c>
      <c r="D3" s="1767"/>
      <c r="E3" s="1767"/>
      <c r="F3" s="1767"/>
      <c r="G3" s="1767"/>
      <c r="H3" s="1767"/>
      <c r="I3" s="317"/>
    </row>
    <row r="4" spans="2:9" ht="15" customHeight="1" x14ac:dyDescent="0.25">
      <c r="B4" s="293"/>
      <c r="C4" s="17"/>
      <c r="D4" s="112"/>
      <c r="E4" s="112"/>
      <c r="F4" s="112"/>
      <c r="G4" s="112"/>
      <c r="H4" s="112"/>
      <c r="I4" s="317"/>
    </row>
    <row r="5" spans="2:9" ht="15.75" thickBot="1" x14ac:dyDescent="0.3">
      <c r="B5" s="293"/>
      <c r="C5" s="2146" t="str">
        <f>IF('1'!G5="",Messages!B3,(CONCATENATE("Project Name: ",'1'!G5)))</f>
        <v>Enter Project Name on Form 1</v>
      </c>
      <c r="D5" s="2146"/>
      <c r="E5" s="2146"/>
      <c r="F5" s="2146"/>
      <c r="G5" s="2146"/>
      <c r="H5"/>
      <c r="I5" s="471"/>
    </row>
    <row r="6" spans="2:9" ht="15" customHeight="1" thickBot="1" x14ac:dyDescent="0.3">
      <c r="B6" s="293"/>
      <c r="C6" s="112"/>
      <c r="D6" s="112"/>
      <c r="E6" s="112"/>
      <c r="F6" s="112"/>
      <c r="G6" s="112"/>
      <c r="H6" s="112"/>
      <c r="I6" s="317"/>
    </row>
    <row r="7" spans="2:9" x14ac:dyDescent="0.25">
      <c r="B7" s="293"/>
      <c r="C7" s="2121" t="s">
        <v>407</v>
      </c>
      <c r="D7" s="2122"/>
      <c r="E7" s="2122"/>
      <c r="F7" s="2122"/>
      <c r="G7" s="2122"/>
      <c r="H7" s="2123"/>
      <c r="I7" s="317"/>
    </row>
    <row r="8" spans="2:9" x14ac:dyDescent="0.25">
      <c r="B8" s="293"/>
      <c r="C8" s="275" t="s">
        <v>408</v>
      </c>
      <c r="D8" s="2138" t="str">
        <f>IF('1'!G8="",Messages!B100,'1'!G8)</f>
        <v>Enter Organization Name on Form 1</v>
      </c>
      <c r="E8" s="2138"/>
      <c r="F8" s="2138"/>
      <c r="G8" s="2138"/>
      <c r="H8" s="2147"/>
      <c r="I8" s="317"/>
    </row>
    <row r="9" spans="2:9" x14ac:dyDescent="0.25">
      <c r="B9" s="293"/>
      <c r="C9" s="275" t="s">
        <v>409</v>
      </c>
      <c r="D9" s="2125"/>
      <c r="E9" s="2125"/>
      <c r="F9" s="2125"/>
      <c r="G9" s="2125"/>
      <c r="H9" s="2126"/>
      <c r="I9" s="317"/>
    </row>
    <row r="10" spans="2:9" x14ac:dyDescent="0.25">
      <c r="B10" s="293"/>
      <c r="C10" s="275" t="s">
        <v>13</v>
      </c>
      <c r="D10" s="1302"/>
      <c r="E10" s="112" t="s">
        <v>410</v>
      </c>
      <c r="F10" s="1302"/>
      <c r="G10" s="112" t="s">
        <v>411</v>
      </c>
      <c r="H10" s="1313"/>
      <c r="I10" s="317"/>
    </row>
    <row r="11" spans="2:9" x14ac:dyDescent="0.25">
      <c r="B11" s="293"/>
      <c r="C11" s="275" t="s">
        <v>412</v>
      </c>
      <c r="D11" s="1782"/>
      <c r="E11" s="1782"/>
      <c r="F11" s="1782"/>
      <c r="G11" s="1782"/>
      <c r="H11" s="2124"/>
      <c r="I11" s="317"/>
    </row>
    <row r="12" spans="2:9" x14ac:dyDescent="0.25">
      <c r="B12" s="293"/>
      <c r="C12" s="282" t="s">
        <v>413</v>
      </c>
      <c r="D12" s="2136"/>
      <c r="E12" s="2136"/>
      <c r="F12" s="2136"/>
      <c r="G12" s="2136"/>
      <c r="H12" s="2137"/>
      <c r="I12" s="317"/>
    </row>
    <row r="13" spans="2:9" x14ac:dyDescent="0.25">
      <c r="B13" s="472"/>
      <c r="C13" s="238"/>
      <c r="D13" s="239"/>
      <c r="E13" s="239"/>
      <c r="F13" s="239"/>
      <c r="G13" s="239"/>
      <c r="H13" s="240"/>
      <c r="I13" s="473"/>
    </row>
    <row r="14" spans="2:9" ht="26.25" x14ac:dyDescent="0.25">
      <c r="B14" s="293"/>
      <c r="C14" s="1594" t="s">
        <v>414</v>
      </c>
      <c r="D14" s="1782"/>
      <c r="E14" s="1782"/>
      <c r="F14" s="1782"/>
      <c r="G14" s="1782"/>
      <c r="H14" s="2124"/>
      <c r="I14" s="317"/>
    </row>
    <row r="15" spans="2:9" x14ac:dyDescent="0.25">
      <c r="B15" s="293"/>
      <c r="C15" s="275" t="s">
        <v>4</v>
      </c>
      <c r="D15" s="1782"/>
      <c r="E15" s="1782"/>
      <c r="F15" s="1782"/>
      <c r="G15" s="168" t="s">
        <v>415</v>
      </c>
      <c r="H15" s="1313"/>
      <c r="I15" s="317"/>
    </row>
    <row r="16" spans="2:9" x14ac:dyDescent="0.25">
      <c r="B16" s="293"/>
      <c r="C16" s="275" t="s">
        <v>5</v>
      </c>
      <c r="D16" s="1782"/>
      <c r="E16" s="1782"/>
      <c r="F16" s="1782"/>
      <c r="G16" s="1782"/>
      <c r="H16" s="2124"/>
      <c r="I16" s="317"/>
    </row>
    <row r="17" spans="2:9" x14ac:dyDescent="0.25">
      <c r="B17" s="293"/>
      <c r="C17" s="275" t="s">
        <v>958</v>
      </c>
      <c r="D17" s="2139" t="str">
        <f>IF('1'!G10="",Messages!B101,'1'!G10)</f>
        <v>Enter Contact Name on Form 1</v>
      </c>
      <c r="E17" s="2139"/>
      <c r="F17" s="2139"/>
      <c r="G17" s="2139"/>
      <c r="H17" s="2140"/>
      <c r="I17" s="317"/>
    </row>
    <row r="18" spans="2:9" x14ac:dyDescent="0.25">
      <c r="B18" s="293"/>
      <c r="C18" s="1174" t="s">
        <v>957</v>
      </c>
      <c r="D18" s="2134"/>
      <c r="E18" s="2134"/>
      <c r="F18" s="2134"/>
      <c r="G18" s="2134"/>
      <c r="H18" s="2135"/>
      <c r="I18" s="317"/>
    </row>
    <row r="19" spans="2:9" x14ac:dyDescent="0.25">
      <c r="B19" s="293"/>
      <c r="C19" s="275" t="s">
        <v>4</v>
      </c>
      <c r="D19" s="2141" t="str">
        <f>IF('1'!G12="",Messages!B102,'1'!G12)</f>
        <v>Enter Phone Number on Form 1</v>
      </c>
      <c r="E19" s="2141"/>
      <c r="F19" s="2141"/>
      <c r="G19" s="168" t="s">
        <v>415</v>
      </c>
      <c r="H19" s="1313"/>
      <c r="I19" s="317"/>
    </row>
    <row r="20" spans="2:9" x14ac:dyDescent="0.25">
      <c r="B20" s="293"/>
      <c r="C20" s="275" t="s">
        <v>5</v>
      </c>
      <c r="D20" s="2141" t="str">
        <f>IF('1'!J12="",Messages!B103,'1'!J12)</f>
        <v>Enter Email Address on Form 1</v>
      </c>
      <c r="E20" s="2141"/>
      <c r="F20" s="2141"/>
      <c r="G20" s="2141"/>
      <c r="H20" s="2142"/>
      <c r="I20" s="317"/>
    </row>
    <row r="21" spans="2:9" x14ac:dyDescent="0.25">
      <c r="B21" s="472"/>
      <c r="C21" s="1588"/>
      <c r="D21" s="239"/>
      <c r="E21" s="239"/>
      <c r="F21" s="239"/>
      <c r="G21" s="239"/>
      <c r="H21" s="240"/>
      <c r="I21" s="473"/>
    </row>
    <row r="22" spans="2:9" x14ac:dyDescent="0.25">
      <c r="B22" s="293"/>
      <c r="C22" s="2143" t="s">
        <v>941</v>
      </c>
      <c r="D22" s="2144"/>
      <c r="E22" s="2144"/>
      <c r="F22" s="2144"/>
      <c r="G22" s="2144"/>
      <c r="H22" s="2145"/>
      <c r="I22" s="317"/>
    </row>
    <row r="23" spans="2:9" x14ac:dyDescent="0.25">
      <c r="B23" s="293"/>
      <c r="C23" s="1174" t="s">
        <v>942</v>
      </c>
      <c r="D23" s="1782"/>
      <c r="E23" s="1782"/>
      <c r="F23" s="1782"/>
      <c r="G23" s="1782"/>
      <c r="H23" s="2124"/>
      <c r="I23" s="317"/>
    </row>
    <row r="24" spans="2:9" x14ac:dyDescent="0.25">
      <c r="B24" s="293"/>
      <c r="C24" s="275" t="s">
        <v>4</v>
      </c>
      <c r="D24" s="1312"/>
      <c r="E24" s="112" t="s">
        <v>5</v>
      </c>
      <c r="F24" s="1782"/>
      <c r="G24" s="1782"/>
      <c r="H24" s="2124"/>
      <c r="I24" s="317"/>
    </row>
    <row r="25" spans="2:9" ht="15.75" thickBot="1" x14ac:dyDescent="0.3">
      <c r="B25" s="293"/>
      <c r="C25" s="276"/>
      <c r="D25" s="279"/>
      <c r="E25" s="279"/>
      <c r="F25" s="279"/>
      <c r="G25" s="279"/>
      <c r="H25" s="280"/>
      <c r="I25" s="317"/>
    </row>
    <row r="26" spans="2:9" ht="7.5" customHeight="1" thickBot="1" x14ac:dyDescent="0.3">
      <c r="B26" s="293"/>
      <c r="C26" s="112"/>
      <c r="D26" s="112"/>
      <c r="E26" s="112"/>
      <c r="F26" s="112"/>
      <c r="G26" s="112"/>
      <c r="H26" s="112"/>
      <c r="I26" s="317"/>
    </row>
    <row r="27" spans="2:9" x14ac:dyDescent="0.25">
      <c r="B27" s="293"/>
      <c r="C27" s="2121" t="s">
        <v>417</v>
      </c>
      <c r="D27" s="2122"/>
      <c r="E27" s="2122"/>
      <c r="F27" s="2122"/>
      <c r="G27" s="2122"/>
      <c r="H27" s="2123"/>
      <c r="I27" s="317"/>
    </row>
    <row r="28" spans="2:9" x14ac:dyDescent="0.25">
      <c r="B28" s="293"/>
      <c r="C28" s="275" t="s">
        <v>408</v>
      </c>
      <c r="D28" s="2141" t="str">
        <f>IF('1'!G16="",Messages!B105,'1'!G16)</f>
        <v>Enter Firm Name on Form 1, if applicable</v>
      </c>
      <c r="E28" s="2141"/>
      <c r="F28" s="2141"/>
      <c r="G28" s="2141"/>
      <c r="H28" s="2142"/>
      <c r="I28" s="317"/>
    </row>
    <row r="29" spans="2:9" x14ac:dyDescent="0.25">
      <c r="B29" s="293"/>
      <c r="C29" s="275" t="s">
        <v>416</v>
      </c>
      <c r="D29" s="2139" t="str">
        <f>IF('1'!G18="",Messages!B101,'1'!G18)</f>
        <v>Enter Contact Name on Form 1</v>
      </c>
      <c r="E29" s="2139"/>
      <c r="F29" s="2139"/>
      <c r="G29" s="2139"/>
      <c r="H29" s="2140"/>
      <c r="I29" s="317"/>
    </row>
    <row r="30" spans="2:9" x14ac:dyDescent="0.25">
      <c r="B30" s="293"/>
      <c r="C30" s="275" t="s">
        <v>409</v>
      </c>
      <c r="D30" s="2125"/>
      <c r="E30" s="2125"/>
      <c r="F30" s="2125"/>
      <c r="G30" s="2125"/>
      <c r="H30" s="2126"/>
      <c r="I30" s="317"/>
    </row>
    <row r="31" spans="2:9" x14ac:dyDescent="0.25">
      <c r="B31" s="293"/>
      <c r="C31" s="275" t="s">
        <v>13</v>
      </c>
      <c r="D31" s="1302"/>
      <c r="E31" s="112" t="s">
        <v>410</v>
      </c>
      <c r="F31" s="1302"/>
      <c r="G31" s="112" t="s">
        <v>411</v>
      </c>
      <c r="H31" s="277"/>
      <c r="I31" s="317"/>
    </row>
    <row r="32" spans="2:9" x14ac:dyDescent="0.25">
      <c r="B32" s="293"/>
      <c r="C32" s="275" t="s">
        <v>4</v>
      </c>
      <c r="D32" s="2141" t="str">
        <f>IF('1'!G20="",Messages!B102,'1'!G20)</f>
        <v>Enter Phone Number on Form 1</v>
      </c>
      <c r="E32" s="2141"/>
      <c r="F32" s="168" t="s">
        <v>415</v>
      </c>
      <c r="G32" s="1782"/>
      <c r="H32" s="2124"/>
      <c r="I32" s="317"/>
    </row>
    <row r="33" spans="2:9" x14ac:dyDescent="0.25">
      <c r="B33" s="293"/>
      <c r="C33" s="275" t="s">
        <v>5</v>
      </c>
      <c r="D33" s="2141" t="str">
        <f>IF('1'!J20="",Messages!B103,'1'!J20)</f>
        <v>Enter Email Address on Form 1</v>
      </c>
      <c r="E33" s="2141"/>
      <c r="F33" s="2141"/>
      <c r="G33" s="2141"/>
      <c r="H33" s="2142"/>
      <c r="I33" s="317"/>
    </row>
    <row r="34" spans="2:9" ht="15.75" thickBot="1" x14ac:dyDescent="0.3">
      <c r="B34" s="293"/>
      <c r="C34" s="276"/>
      <c r="D34" s="279"/>
      <c r="E34" s="279"/>
      <c r="F34" s="279"/>
      <c r="G34" s="279"/>
      <c r="H34" s="280"/>
      <c r="I34" s="317"/>
    </row>
    <row r="35" spans="2:9" ht="7.5" customHeight="1" thickBot="1" x14ac:dyDescent="0.3">
      <c r="B35" s="293"/>
      <c r="C35" s="278"/>
      <c r="D35" s="112"/>
      <c r="E35" s="112"/>
      <c r="F35" s="112"/>
      <c r="G35" s="112"/>
      <c r="H35" s="112"/>
      <c r="I35" s="317"/>
    </row>
    <row r="36" spans="2:9" x14ac:dyDescent="0.25">
      <c r="B36" s="293"/>
      <c r="C36" s="2121" t="s">
        <v>176</v>
      </c>
      <c r="D36" s="2122"/>
      <c r="E36" s="2122"/>
      <c r="F36" s="2122"/>
      <c r="G36" s="2122"/>
      <c r="H36" s="2123"/>
      <c r="I36" s="317"/>
    </row>
    <row r="37" spans="2:9" x14ac:dyDescent="0.25">
      <c r="B37" s="293"/>
      <c r="C37" s="275" t="s">
        <v>408</v>
      </c>
      <c r="D37" s="1782"/>
      <c r="E37" s="1782"/>
      <c r="F37" s="1782"/>
      <c r="G37" s="1782"/>
      <c r="H37" s="2124"/>
      <c r="I37" s="317"/>
    </row>
    <row r="38" spans="2:9" x14ac:dyDescent="0.25">
      <c r="B38" s="293"/>
      <c r="C38" s="275" t="s">
        <v>416</v>
      </c>
      <c r="D38" s="2125"/>
      <c r="E38" s="2125"/>
      <c r="F38" s="2125"/>
      <c r="G38" s="2125"/>
      <c r="H38" s="2126"/>
      <c r="I38" s="317"/>
    </row>
    <row r="39" spans="2:9" x14ac:dyDescent="0.25">
      <c r="B39" s="293"/>
      <c r="C39" s="275" t="s">
        <v>4</v>
      </c>
      <c r="D39" s="1312"/>
      <c r="E39" s="112" t="s">
        <v>5</v>
      </c>
      <c r="F39" s="1782"/>
      <c r="G39" s="1782"/>
      <c r="H39" s="2124"/>
      <c r="I39" s="317"/>
    </row>
    <row r="40" spans="2:9" ht="15.75" thickBot="1" x14ac:dyDescent="0.3">
      <c r="B40" s="293"/>
      <c r="C40" s="276"/>
      <c r="D40" s="279"/>
      <c r="E40" s="279"/>
      <c r="F40" s="279"/>
      <c r="G40" s="279"/>
      <c r="H40" s="280"/>
      <c r="I40" s="317"/>
    </row>
    <row r="41" spans="2:9" ht="7.5" customHeight="1" thickBot="1" x14ac:dyDescent="0.3">
      <c r="B41" s="293"/>
      <c r="C41" s="112"/>
      <c r="D41" s="112"/>
      <c r="E41" s="112"/>
      <c r="F41" s="112"/>
      <c r="G41" s="112"/>
      <c r="H41" s="112"/>
      <c r="I41" s="317"/>
    </row>
    <row r="42" spans="2:9" x14ac:dyDescent="0.25">
      <c r="B42" s="293"/>
      <c r="C42" s="2121" t="s">
        <v>418</v>
      </c>
      <c r="D42" s="2122"/>
      <c r="E42" s="2122"/>
      <c r="F42" s="2122"/>
      <c r="G42" s="2122"/>
      <c r="H42" s="2123"/>
      <c r="I42" s="317"/>
    </row>
    <row r="43" spans="2:9" x14ac:dyDescent="0.25">
      <c r="B43" s="293"/>
      <c r="C43" s="275" t="s">
        <v>408</v>
      </c>
      <c r="D43" s="1782"/>
      <c r="E43" s="1782"/>
      <c r="F43" s="1782"/>
      <c r="G43" s="1782"/>
      <c r="H43" s="2124"/>
      <c r="I43" s="317"/>
    </row>
    <row r="44" spans="2:9" x14ac:dyDescent="0.25">
      <c r="B44" s="293"/>
      <c r="C44" s="275" t="s">
        <v>416</v>
      </c>
      <c r="D44" s="2125"/>
      <c r="E44" s="2125"/>
      <c r="F44" s="2125"/>
      <c r="G44" s="2125"/>
      <c r="H44" s="2126"/>
      <c r="I44" s="317"/>
    </row>
    <row r="45" spans="2:9" x14ac:dyDescent="0.25">
      <c r="B45" s="293"/>
      <c r="C45" s="275" t="s">
        <v>4</v>
      </c>
      <c r="D45" s="1312"/>
      <c r="E45" s="112" t="s">
        <v>5</v>
      </c>
      <c r="F45" s="1782"/>
      <c r="G45" s="1782"/>
      <c r="H45" s="2124"/>
      <c r="I45" s="317"/>
    </row>
    <row r="46" spans="2:9" ht="15.75" thickBot="1" x14ac:dyDescent="0.3">
      <c r="B46" s="293"/>
      <c r="C46" s="276"/>
      <c r="D46" s="279"/>
      <c r="E46" s="279"/>
      <c r="F46" s="279"/>
      <c r="G46" s="279"/>
      <c r="H46" s="280"/>
      <c r="I46" s="317"/>
    </row>
    <row r="47" spans="2:9" ht="9" customHeight="1" thickBot="1" x14ac:dyDescent="0.3">
      <c r="B47" s="293"/>
      <c r="C47" s="281"/>
      <c r="D47" s="281"/>
      <c r="E47" s="281"/>
      <c r="F47" s="281"/>
      <c r="G47" s="281"/>
      <c r="H47" s="281"/>
      <c r="I47" s="317"/>
    </row>
    <row r="48" spans="2:9" x14ac:dyDescent="0.25">
      <c r="B48" s="293"/>
      <c r="C48" s="2121" t="s">
        <v>419</v>
      </c>
      <c r="D48" s="2130"/>
      <c r="E48" s="2130"/>
      <c r="F48" s="2130"/>
      <c r="G48" s="2130"/>
      <c r="H48" s="2123"/>
      <c r="I48" s="317"/>
    </row>
    <row r="49" spans="2:9" x14ac:dyDescent="0.25">
      <c r="B49" s="293"/>
      <c r="C49" s="275" t="s">
        <v>408</v>
      </c>
      <c r="D49" s="1782"/>
      <c r="E49" s="1782"/>
      <c r="F49" s="1782"/>
      <c r="G49" s="1782"/>
      <c r="H49" s="2124"/>
      <c r="I49" s="317"/>
    </row>
    <row r="50" spans="2:9" x14ac:dyDescent="0.25">
      <c r="B50" s="293"/>
      <c r="C50" s="275" t="s">
        <v>416</v>
      </c>
      <c r="D50" s="2134"/>
      <c r="E50" s="2134"/>
      <c r="F50" s="2134"/>
      <c r="G50" s="2134"/>
      <c r="H50" s="2135"/>
      <c r="I50" s="317"/>
    </row>
    <row r="51" spans="2:9" x14ac:dyDescent="0.25">
      <c r="B51" s="293"/>
      <c r="C51" s="275" t="s">
        <v>4</v>
      </c>
      <c r="D51" s="1311"/>
      <c r="E51" s="112" t="s">
        <v>5</v>
      </c>
      <c r="F51" s="1782"/>
      <c r="G51" s="1782"/>
      <c r="H51" s="2124"/>
      <c r="I51" s="317"/>
    </row>
    <row r="52" spans="2:9" ht="15.75" thickBot="1" x14ac:dyDescent="0.3">
      <c r="B52" s="293"/>
      <c r="C52" s="276"/>
      <c r="D52" s="288"/>
      <c r="E52" s="288"/>
      <c r="F52" s="288"/>
      <c r="G52" s="288"/>
      <c r="H52" s="289"/>
      <c r="I52" s="317"/>
    </row>
    <row r="53" spans="2:9" ht="7.5" customHeight="1" thickBot="1" x14ac:dyDescent="0.3">
      <c r="B53" s="458"/>
      <c r="C53" s="281"/>
      <c r="D53" s="281"/>
      <c r="E53" s="281"/>
      <c r="F53" s="281"/>
      <c r="G53" s="281"/>
      <c r="H53" s="281"/>
      <c r="I53" s="459"/>
    </row>
    <row r="54" spans="2:9" ht="9" customHeight="1" x14ac:dyDescent="0.25">
      <c r="B54" s="291"/>
      <c r="C54" s="292"/>
      <c r="D54" s="292"/>
      <c r="E54" s="292"/>
      <c r="F54" s="292"/>
      <c r="G54" s="292"/>
      <c r="H54" s="292"/>
      <c r="I54" s="316"/>
    </row>
    <row r="55" spans="2:9" ht="18.75" x14ac:dyDescent="0.3">
      <c r="B55" s="293"/>
      <c r="C55" s="1767" t="s">
        <v>502</v>
      </c>
      <c r="D55" s="1767"/>
      <c r="E55" s="1767"/>
      <c r="F55" s="1767"/>
      <c r="G55" s="1767"/>
      <c r="H55" s="1767"/>
      <c r="I55" s="317"/>
    </row>
    <row r="56" spans="2:9" ht="15" customHeight="1" x14ac:dyDescent="0.25">
      <c r="B56" s="293"/>
      <c r="C56" s="17"/>
      <c r="D56" s="112"/>
      <c r="E56" s="112"/>
      <c r="F56" s="112"/>
      <c r="G56" s="112"/>
      <c r="H56" s="112"/>
      <c r="I56" s="317"/>
    </row>
    <row r="57" spans="2:9" x14ac:dyDescent="0.25">
      <c r="B57" s="293"/>
      <c r="C57" t="s">
        <v>0</v>
      </c>
      <c r="D57" s="2138" t="str">
        <f>IF('1'!G5="",Messages!B3,'1'!G5)</f>
        <v>Enter Project Name on Form 1</v>
      </c>
      <c r="E57" s="2138"/>
      <c r="F57" s="2138"/>
      <c r="G57" s="2138"/>
      <c r="H57" s="2138"/>
      <c r="I57" s="471"/>
    </row>
    <row r="58" spans="2:9" ht="15" customHeight="1" thickBot="1" x14ac:dyDescent="0.3">
      <c r="B58" s="293"/>
      <c r="C58" s="112"/>
      <c r="D58" s="112"/>
      <c r="E58" s="112"/>
      <c r="F58" s="112"/>
      <c r="G58" s="112"/>
      <c r="H58" s="112"/>
      <c r="I58" s="317"/>
    </row>
    <row r="59" spans="2:9" x14ac:dyDescent="0.25">
      <c r="B59" s="293"/>
      <c r="C59" s="2129" t="s">
        <v>684</v>
      </c>
      <c r="D59" s="2130"/>
      <c r="E59" s="2130"/>
      <c r="F59" s="2130"/>
      <c r="G59" s="2130"/>
      <c r="H59" s="2131"/>
      <c r="I59" s="317"/>
    </row>
    <row r="60" spans="2:9" x14ac:dyDescent="0.25">
      <c r="B60" s="293"/>
      <c r="C60" s="1174" t="s">
        <v>685</v>
      </c>
      <c r="D60" s="2132"/>
      <c r="E60" s="2132"/>
      <c r="F60" s="2132"/>
      <c r="G60" s="2132"/>
      <c r="H60" s="2133"/>
      <c r="I60" s="317"/>
    </row>
    <row r="61" spans="2:9" x14ac:dyDescent="0.25">
      <c r="B61" s="293"/>
      <c r="C61" s="1174" t="s">
        <v>409</v>
      </c>
      <c r="D61" s="2134"/>
      <c r="E61" s="2134"/>
      <c r="F61" s="2134"/>
      <c r="G61" s="2134"/>
      <c r="H61" s="2135"/>
      <c r="I61" s="317"/>
    </row>
    <row r="62" spans="2:9" x14ac:dyDescent="0.25">
      <c r="B62" s="293"/>
      <c r="C62" s="1174" t="s">
        <v>13</v>
      </c>
      <c r="D62" s="1302"/>
      <c r="E62" s="1545" t="s">
        <v>410</v>
      </c>
      <c r="F62" s="1302"/>
      <c r="G62" s="1545" t="s">
        <v>411</v>
      </c>
      <c r="H62" s="1313"/>
      <c r="I62" s="317"/>
    </row>
    <row r="63" spans="2:9" x14ac:dyDescent="0.25">
      <c r="B63" s="293"/>
      <c r="C63" s="275" t="s">
        <v>416</v>
      </c>
      <c r="D63" s="2125"/>
      <c r="E63" s="1782"/>
      <c r="F63" s="2125"/>
      <c r="G63" s="1782"/>
      <c r="H63" s="2126"/>
      <c r="I63" s="317"/>
    </row>
    <row r="64" spans="2:9" x14ac:dyDescent="0.25">
      <c r="B64" s="293"/>
      <c r="C64" s="275" t="s">
        <v>4</v>
      </c>
      <c r="D64" s="1312"/>
      <c r="E64" s="112" t="s">
        <v>5</v>
      </c>
      <c r="F64" s="1782"/>
      <c r="G64" s="1782"/>
      <c r="H64" s="2124"/>
      <c r="I64" s="317"/>
    </row>
    <row r="65" spans="2:9" x14ac:dyDescent="0.25">
      <c r="B65" s="293"/>
      <c r="C65" s="1174" t="s">
        <v>412</v>
      </c>
      <c r="D65" s="1782"/>
      <c r="E65" s="1782"/>
      <c r="F65" s="1782"/>
      <c r="G65" s="1782"/>
      <c r="H65" s="2124"/>
      <c r="I65" s="317"/>
    </row>
    <row r="66" spans="2:9" ht="15.75" thickBot="1" x14ac:dyDescent="0.3">
      <c r="B66" s="293"/>
      <c r="C66" s="1175"/>
      <c r="D66" s="2127"/>
      <c r="E66" s="2127"/>
      <c r="F66" s="2127"/>
      <c r="G66" s="2127"/>
      <c r="H66" s="2128"/>
      <c r="I66" s="317"/>
    </row>
    <row r="67" spans="2:9" ht="7.5" customHeight="1" thickBot="1" x14ac:dyDescent="0.3">
      <c r="B67" s="293"/>
      <c r="C67" s="112"/>
      <c r="D67" s="112"/>
      <c r="E67" s="112"/>
      <c r="F67" s="112"/>
      <c r="G67" s="112"/>
      <c r="H67" s="112"/>
      <c r="I67" s="317"/>
    </row>
    <row r="68" spans="2:9" x14ac:dyDescent="0.25">
      <c r="B68" s="293"/>
      <c r="C68" s="2121" t="s">
        <v>420</v>
      </c>
      <c r="D68" s="2122"/>
      <c r="E68" s="2122"/>
      <c r="F68" s="2122"/>
      <c r="G68" s="2122"/>
      <c r="H68" s="2123"/>
      <c r="I68" s="317"/>
    </row>
    <row r="69" spans="2:9" x14ac:dyDescent="0.25">
      <c r="B69" s="293"/>
      <c r="C69" s="275" t="s">
        <v>408</v>
      </c>
      <c r="D69" s="1782"/>
      <c r="E69" s="1782"/>
      <c r="F69" s="1782"/>
      <c r="G69" s="1782"/>
      <c r="H69" s="2124"/>
      <c r="I69" s="317"/>
    </row>
    <row r="70" spans="2:9" x14ac:dyDescent="0.25">
      <c r="B70" s="293"/>
      <c r="C70" s="275" t="s">
        <v>416</v>
      </c>
      <c r="D70" s="2125"/>
      <c r="E70" s="2125"/>
      <c r="F70" s="2125"/>
      <c r="G70" s="2125"/>
      <c r="H70" s="2126"/>
      <c r="I70" s="317"/>
    </row>
    <row r="71" spans="2:9" x14ac:dyDescent="0.25">
      <c r="B71" s="293"/>
      <c r="C71" s="275" t="s">
        <v>409</v>
      </c>
      <c r="D71" s="2125"/>
      <c r="E71" s="2125"/>
      <c r="F71" s="2125"/>
      <c r="G71" s="2125"/>
      <c r="H71" s="2126"/>
      <c r="I71" s="317"/>
    </row>
    <row r="72" spans="2:9" x14ac:dyDescent="0.25">
      <c r="B72" s="293"/>
      <c r="C72" s="275" t="s">
        <v>13</v>
      </c>
      <c r="D72" s="1302"/>
      <c r="E72" s="112" t="s">
        <v>410</v>
      </c>
      <c r="F72" s="1302"/>
      <c r="G72" s="112" t="s">
        <v>411</v>
      </c>
      <c r="H72" s="1313"/>
      <c r="I72" s="317"/>
    </row>
    <row r="73" spans="2:9" x14ac:dyDescent="0.25">
      <c r="B73" s="293"/>
      <c r="C73" s="275" t="s">
        <v>4</v>
      </c>
      <c r="D73" s="1312"/>
      <c r="E73" s="112" t="s">
        <v>5</v>
      </c>
      <c r="F73" s="1782"/>
      <c r="G73" s="1782"/>
      <c r="H73" s="2124"/>
      <c r="I73" s="317"/>
    </row>
    <row r="74" spans="2:9" ht="15.75" thickBot="1" x14ac:dyDescent="0.3">
      <c r="B74" s="293"/>
      <c r="C74" s="276"/>
      <c r="D74" s="279"/>
      <c r="E74" s="279"/>
      <c r="F74" s="279"/>
      <c r="G74" s="279"/>
      <c r="H74" s="280"/>
      <c r="I74" s="471"/>
    </row>
    <row r="75" spans="2:9" ht="7.5" customHeight="1" thickBot="1" x14ac:dyDescent="0.3">
      <c r="B75" s="293"/>
      <c r="C75" s="112"/>
      <c r="D75" s="112"/>
      <c r="E75" s="112"/>
      <c r="F75" s="112"/>
      <c r="G75" s="112"/>
      <c r="H75" s="112"/>
      <c r="I75" s="317"/>
    </row>
    <row r="76" spans="2:9" x14ac:dyDescent="0.25">
      <c r="B76" s="293"/>
      <c r="C76" s="2121" t="s">
        <v>916</v>
      </c>
      <c r="D76" s="2122"/>
      <c r="E76" s="2122"/>
      <c r="F76" s="2122"/>
      <c r="G76" s="2122"/>
      <c r="H76" s="2123"/>
      <c r="I76" s="317"/>
    </row>
    <row r="77" spans="2:9" x14ac:dyDescent="0.25">
      <c r="B77" s="293"/>
      <c r="C77" s="275" t="s">
        <v>408</v>
      </c>
      <c r="D77" s="1782"/>
      <c r="E77" s="1782"/>
      <c r="F77" s="1782"/>
      <c r="G77" s="1782"/>
      <c r="H77" s="2124"/>
      <c r="I77" s="317"/>
    </row>
    <row r="78" spans="2:9" x14ac:dyDescent="0.25">
      <c r="B78" s="293"/>
      <c r="C78" s="275" t="s">
        <v>416</v>
      </c>
      <c r="D78" s="2125"/>
      <c r="E78" s="2125"/>
      <c r="F78" s="2125"/>
      <c r="G78" s="2125"/>
      <c r="H78" s="2126"/>
      <c r="I78" s="317"/>
    </row>
    <row r="79" spans="2:9" x14ac:dyDescent="0.25">
      <c r="B79" s="293"/>
      <c r="C79" s="275" t="s">
        <v>409</v>
      </c>
      <c r="D79" s="2125"/>
      <c r="E79" s="2125"/>
      <c r="F79" s="2125"/>
      <c r="G79" s="2125"/>
      <c r="H79" s="2126"/>
      <c r="I79" s="317"/>
    </row>
    <row r="80" spans="2:9" x14ac:dyDescent="0.25">
      <c r="B80" s="293"/>
      <c r="C80" s="275" t="s">
        <v>13</v>
      </c>
      <c r="D80" s="1302"/>
      <c r="E80" s="112" t="s">
        <v>410</v>
      </c>
      <c r="F80" s="1302"/>
      <c r="G80" s="112" t="s">
        <v>411</v>
      </c>
      <c r="H80" s="1313"/>
      <c r="I80" s="317"/>
    </row>
    <row r="81" spans="2:9" x14ac:dyDescent="0.25">
      <c r="B81" s="293"/>
      <c r="C81" s="275" t="s">
        <v>4</v>
      </c>
      <c r="D81" s="1312"/>
      <c r="E81" s="112" t="s">
        <v>5</v>
      </c>
      <c r="F81" s="1782"/>
      <c r="G81" s="1782"/>
      <c r="H81" s="2124"/>
      <c r="I81" s="317"/>
    </row>
    <row r="82" spans="2:9" ht="15.75" thickBot="1" x14ac:dyDescent="0.3">
      <c r="B82" s="293"/>
      <c r="C82" s="276"/>
      <c r="D82" s="279"/>
      <c r="E82" s="279"/>
      <c r="F82" s="279"/>
      <c r="G82" s="279"/>
      <c r="H82" s="280"/>
      <c r="I82" s="471"/>
    </row>
    <row r="83" spans="2:9" ht="7.5" customHeight="1" thickBot="1" x14ac:dyDescent="0.3">
      <c r="B83" s="293"/>
      <c r="C83" s="113"/>
      <c r="D83" s="112"/>
      <c r="E83" s="112"/>
      <c r="F83" s="112"/>
      <c r="G83" s="112"/>
      <c r="H83" s="113"/>
      <c r="I83" s="317"/>
    </row>
    <row r="84" spans="2:9" x14ac:dyDescent="0.25">
      <c r="B84" s="293"/>
      <c r="C84" s="2121" t="s">
        <v>421</v>
      </c>
      <c r="D84" s="2122"/>
      <c r="E84" s="2122"/>
      <c r="F84" s="2122"/>
      <c r="G84" s="2122"/>
      <c r="H84" s="2123"/>
      <c r="I84" s="317"/>
    </row>
    <row r="85" spans="2:9" x14ac:dyDescent="0.25">
      <c r="B85" s="293"/>
      <c r="C85" s="275" t="s">
        <v>408</v>
      </c>
      <c r="D85" s="1782"/>
      <c r="E85" s="1782"/>
      <c r="F85" s="1782"/>
      <c r="G85" s="1782"/>
      <c r="H85" s="2124"/>
      <c r="I85" s="317"/>
    </row>
    <row r="86" spans="2:9" x14ac:dyDescent="0.25">
      <c r="B86" s="293"/>
      <c r="C86" s="275" t="s">
        <v>416</v>
      </c>
      <c r="D86" s="2125"/>
      <c r="E86" s="2125"/>
      <c r="F86" s="2125"/>
      <c r="G86" s="2125"/>
      <c r="H86" s="2126"/>
      <c r="I86" s="317"/>
    </row>
    <row r="87" spans="2:9" x14ac:dyDescent="0.25">
      <c r="B87" s="293"/>
      <c r="C87" s="275" t="s">
        <v>4</v>
      </c>
      <c r="D87" s="1312"/>
      <c r="E87" s="112" t="s">
        <v>5</v>
      </c>
      <c r="F87" s="1782"/>
      <c r="G87" s="1782"/>
      <c r="H87" s="2124"/>
      <c r="I87" s="317"/>
    </row>
    <row r="88" spans="2:9" ht="15.75" thickBot="1" x14ac:dyDescent="0.3">
      <c r="B88" s="293"/>
      <c r="C88" s="276"/>
      <c r="D88" s="279"/>
      <c r="E88" s="279"/>
      <c r="F88" s="279"/>
      <c r="G88" s="279"/>
      <c r="H88" s="280"/>
      <c r="I88" s="317"/>
    </row>
    <row r="89" spans="2:9" ht="7.5" customHeight="1" thickBot="1" x14ac:dyDescent="0.3">
      <c r="B89" s="293"/>
      <c r="C89" s="112"/>
      <c r="D89" s="112"/>
      <c r="E89" s="112"/>
      <c r="F89" s="112"/>
      <c r="G89" s="112"/>
      <c r="H89" s="112"/>
      <c r="I89" s="317"/>
    </row>
    <row r="90" spans="2:9" x14ac:dyDescent="0.25">
      <c r="B90" s="293"/>
      <c r="C90" s="2121" t="s">
        <v>422</v>
      </c>
      <c r="D90" s="2122"/>
      <c r="E90" s="2122"/>
      <c r="F90" s="2122"/>
      <c r="G90" s="2122"/>
      <c r="H90" s="2123"/>
      <c r="I90" s="317"/>
    </row>
    <row r="91" spans="2:9" x14ac:dyDescent="0.25">
      <c r="B91" s="293"/>
      <c r="C91" s="275" t="s">
        <v>408</v>
      </c>
      <c r="D91" s="1782"/>
      <c r="E91" s="1782"/>
      <c r="F91" s="1782"/>
      <c r="G91" s="1782"/>
      <c r="H91" s="2124"/>
      <c r="I91" s="317"/>
    </row>
    <row r="92" spans="2:9" x14ac:dyDescent="0.25">
      <c r="B92" s="293"/>
      <c r="C92" s="275" t="s">
        <v>416</v>
      </c>
      <c r="D92" s="2125"/>
      <c r="E92" s="2125"/>
      <c r="F92" s="2125"/>
      <c r="G92" s="2125"/>
      <c r="H92" s="2126"/>
      <c r="I92" s="317"/>
    </row>
    <row r="93" spans="2:9" x14ac:dyDescent="0.25">
      <c r="B93" s="293"/>
      <c r="C93" s="275" t="s">
        <v>4</v>
      </c>
      <c r="D93" s="1312"/>
      <c r="E93" s="112" t="s">
        <v>5</v>
      </c>
      <c r="F93" s="1782"/>
      <c r="G93" s="1782"/>
      <c r="H93" s="2124"/>
      <c r="I93" s="317"/>
    </row>
    <row r="94" spans="2:9" ht="15.75" thickBot="1" x14ac:dyDescent="0.3">
      <c r="B94" s="293"/>
      <c r="C94" s="276"/>
      <c r="D94" s="279"/>
      <c r="E94" s="279"/>
      <c r="F94" s="279"/>
      <c r="G94" s="279"/>
      <c r="H94" s="280"/>
      <c r="I94" s="317"/>
    </row>
    <row r="95" spans="2:9" ht="7.5" customHeight="1" thickBot="1" x14ac:dyDescent="0.3">
      <c r="B95" s="293"/>
      <c r="C95" s="112"/>
      <c r="D95" s="112"/>
      <c r="E95" s="112"/>
      <c r="F95" s="112"/>
      <c r="G95" s="112"/>
      <c r="H95" s="112"/>
      <c r="I95" s="317"/>
    </row>
    <row r="96" spans="2:9" x14ac:dyDescent="0.25">
      <c r="B96" s="293"/>
      <c r="C96" s="2121" t="s">
        <v>423</v>
      </c>
      <c r="D96" s="2122"/>
      <c r="E96" s="2122"/>
      <c r="F96" s="2122"/>
      <c r="G96" s="2122"/>
      <c r="H96" s="2123"/>
      <c r="I96" s="317"/>
    </row>
    <row r="97" spans="2:9" x14ac:dyDescent="0.25">
      <c r="B97" s="293"/>
      <c r="C97" s="275" t="s">
        <v>408</v>
      </c>
      <c r="D97" s="1782"/>
      <c r="E97" s="1782"/>
      <c r="F97" s="1782"/>
      <c r="G97" s="1782"/>
      <c r="H97" s="2124"/>
      <c r="I97" s="317"/>
    </row>
    <row r="98" spans="2:9" x14ac:dyDescent="0.25">
      <c r="B98" s="293"/>
      <c r="C98" s="275" t="s">
        <v>416</v>
      </c>
      <c r="D98" s="2125"/>
      <c r="E98" s="2125"/>
      <c r="F98" s="2125"/>
      <c r="G98" s="2125"/>
      <c r="H98" s="2126"/>
      <c r="I98" s="317"/>
    </row>
    <row r="99" spans="2:9" x14ac:dyDescent="0.25">
      <c r="B99" s="293"/>
      <c r="C99" s="275" t="s">
        <v>409</v>
      </c>
      <c r="D99" s="2125"/>
      <c r="E99" s="2125"/>
      <c r="F99" s="2125"/>
      <c r="G99" s="2125"/>
      <c r="H99" s="2126"/>
      <c r="I99" s="317"/>
    </row>
    <row r="100" spans="2:9" x14ac:dyDescent="0.25">
      <c r="B100" s="293"/>
      <c r="C100" s="275" t="s">
        <v>13</v>
      </c>
      <c r="D100" s="1302"/>
      <c r="E100" s="112" t="s">
        <v>410</v>
      </c>
      <c r="F100" s="1302"/>
      <c r="G100" s="112" t="s">
        <v>411</v>
      </c>
      <c r="H100" s="1313"/>
      <c r="I100" s="317"/>
    </row>
    <row r="101" spans="2:9" x14ac:dyDescent="0.25">
      <c r="B101" s="293"/>
      <c r="C101" s="275" t="s">
        <v>4</v>
      </c>
      <c r="D101" s="1312"/>
      <c r="E101" s="112" t="s">
        <v>5</v>
      </c>
      <c r="F101" s="1782"/>
      <c r="G101" s="1782"/>
      <c r="H101" s="2124"/>
      <c r="I101" s="317"/>
    </row>
    <row r="102" spans="2:9" ht="15.75" thickBot="1" x14ac:dyDescent="0.3">
      <c r="B102" s="293"/>
      <c r="C102" s="276"/>
      <c r="D102" s="279"/>
      <c r="E102" s="279"/>
      <c r="F102" s="279"/>
      <c r="G102" s="279"/>
      <c r="H102" s="280"/>
      <c r="I102" s="317"/>
    </row>
    <row r="103" spans="2:9" ht="9" customHeight="1" thickBot="1" x14ac:dyDescent="0.3">
      <c r="B103" s="458"/>
      <c r="C103" s="281"/>
      <c r="D103" s="281"/>
      <c r="E103" s="281"/>
      <c r="F103" s="281"/>
      <c r="G103" s="281"/>
      <c r="H103" s="281"/>
      <c r="I103" s="459"/>
    </row>
  </sheetData>
  <sheetProtection algorithmName="SHA-512" hashValue="GkjkYNbSY6kpkSSg79h6FaRQ8zY0Od6OZfSGsspY/anYMlrUiAwBdczvhgGox4FTE23Izh6uwbEg6Y/wVCPCAA==" saltValue="gY8hhN0BRazVfHPejNu6QQ==" spinCount="100000" sheet="1" formatCells="0" formatColumns="0" formatRows="0"/>
  <mergeCells count="68">
    <mergeCell ref="D14:H14"/>
    <mergeCell ref="C5:G5"/>
    <mergeCell ref="C7:H7"/>
    <mergeCell ref="D8:H8"/>
    <mergeCell ref="D9:H9"/>
    <mergeCell ref="D11:H11"/>
    <mergeCell ref="D15:F15"/>
    <mergeCell ref="D16:H16"/>
    <mergeCell ref="C27:H27"/>
    <mergeCell ref="D38:H38"/>
    <mergeCell ref="G32:H32"/>
    <mergeCell ref="D29:H29"/>
    <mergeCell ref="D32:E32"/>
    <mergeCell ref="D33:H33"/>
    <mergeCell ref="D17:H17"/>
    <mergeCell ref="D19:F19"/>
    <mergeCell ref="D20:H20"/>
    <mergeCell ref="D28:H28"/>
    <mergeCell ref="C22:H22"/>
    <mergeCell ref="D23:H23"/>
    <mergeCell ref="D18:H18"/>
    <mergeCell ref="F24:H24"/>
    <mergeCell ref="D79:H79"/>
    <mergeCell ref="C42:H42"/>
    <mergeCell ref="D43:H43"/>
    <mergeCell ref="D44:H44"/>
    <mergeCell ref="D78:H78"/>
    <mergeCell ref="D57:H57"/>
    <mergeCell ref="D77:H77"/>
    <mergeCell ref="C55:H55"/>
    <mergeCell ref="D49:H49"/>
    <mergeCell ref="D50:H50"/>
    <mergeCell ref="F51:H51"/>
    <mergeCell ref="C76:H76"/>
    <mergeCell ref="C48:H48"/>
    <mergeCell ref="D70:H70"/>
    <mergeCell ref="D71:H71"/>
    <mergeCell ref="F73:H73"/>
    <mergeCell ref="D86:H86"/>
    <mergeCell ref="C3:H3"/>
    <mergeCell ref="D99:H99"/>
    <mergeCell ref="F101:H101"/>
    <mergeCell ref="C90:H90"/>
    <mergeCell ref="D91:H91"/>
    <mergeCell ref="D92:H92"/>
    <mergeCell ref="F93:H93"/>
    <mergeCell ref="C96:H96"/>
    <mergeCell ref="D97:H97"/>
    <mergeCell ref="F81:H81"/>
    <mergeCell ref="C84:H84"/>
    <mergeCell ref="D85:H85"/>
    <mergeCell ref="D12:H12"/>
    <mergeCell ref="D98:H98"/>
    <mergeCell ref="F87:H87"/>
    <mergeCell ref="C68:H68"/>
    <mergeCell ref="D69:H69"/>
    <mergeCell ref="F45:H45"/>
    <mergeCell ref="D30:H30"/>
    <mergeCell ref="C36:H36"/>
    <mergeCell ref="D66:H66"/>
    <mergeCell ref="C59:H59"/>
    <mergeCell ref="D60:H60"/>
    <mergeCell ref="D61:H61"/>
    <mergeCell ref="D65:H65"/>
    <mergeCell ref="D63:H63"/>
    <mergeCell ref="F64:H64"/>
    <mergeCell ref="F39:H39"/>
    <mergeCell ref="D37:H37"/>
  </mergeCells>
  <pageMargins left="0.7" right="0.7" top="0.75" bottom="0.75" header="0.3" footer="0.3"/>
  <pageSetup scale="93" fitToHeight="2" orientation="portrait" r:id="rId1"/>
  <headerFooter>
    <oddFooter>&amp;LForm 9A
Project Team&amp;CCFA Forms</oddFooter>
  </headerFooter>
  <rowBreaks count="1" manualBreakCount="1">
    <brk id="53" min="1" max="8"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B6:Z38"/>
  <sheetViews>
    <sheetView showGridLines="0" topLeftCell="A19" zoomScaleNormal="100" workbookViewId="0">
      <selection activeCell="AD12" sqref="AD12"/>
    </sheetView>
  </sheetViews>
  <sheetFormatPr defaultColWidth="9.140625" defaultRowHeight="15" x14ac:dyDescent="0.25"/>
  <cols>
    <col min="1" max="2" width="1.7109375" style="315" customWidth="1"/>
    <col min="3" max="3" width="14.28515625" style="315" customWidth="1"/>
    <col min="4" max="4" width="30" style="315" customWidth="1"/>
    <col min="5" max="24" width="3.5703125" style="315" customWidth="1"/>
    <col min="25" max="25" width="1.7109375" style="315" customWidth="1"/>
    <col min="26" max="26" width="1.42578125" style="315" customWidth="1"/>
    <col min="27" max="16384" width="9.140625" style="315"/>
  </cols>
  <sheetData>
    <row r="6" spans="2:26" ht="15.75" thickBot="1" x14ac:dyDescent="0.3"/>
    <row r="7" spans="2:26" ht="9" customHeight="1" x14ac:dyDescent="0.3">
      <c r="B7" s="159"/>
      <c r="C7" s="2148"/>
      <c r="D7" s="2148"/>
      <c r="E7" s="2149"/>
      <c r="F7" s="2149"/>
      <c r="G7" s="2149"/>
      <c r="H7" s="2149"/>
      <c r="I7" s="2149"/>
      <c r="J7" s="2149"/>
      <c r="K7" s="2149"/>
      <c r="L7" s="2149"/>
      <c r="M7" s="2149"/>
      <c r="N7" s="2149"/>
      <c r="O7" s="2149"/>
      <c r="P7" s="2149"/>
      <c r="Q7" s="2149"/>
      <c r="R7" s="2149"/>
      <c r="S7" s="2149"/>
      <c r="T7" s="2149"/>
      <c r="U7" s="2149"/>
      <c r="V7" s="2149"/>
      <c r="W7" s="2149"/>
      <c r="X7" s="2149"/>
      <c r="Y7" s="2149"/>
      <c r="Z7" s="934"/>
    </row>
    <row r="8" spans="2:26" ht="18.75" x14ac:dyDescent="0.3">
      <c r="B8" s="167"/>
      <c r="C8" s="900" t="s">
        <v>424</v>
      </c>
      <c r="D8" s="524"/>
      <c r="E8" s="525"/>
      <c r="F8" s="525"/>
      <c r="G8" s="525"/>
      <c r="H8" s="525"/>
      <c r="I8" s="525"/>
      <c r="J8" s="525"/>
      <c r="K8" s="525"/>
      <c r="L8" s="525"/>
      <c r="M8" s="525"/>
      <c r="N8" s="525"/>
      <c r="O8" s="525"/>
      <c r="P8" s="525"/>
      <c r="Q8" s="525"/>
      <c r="R8" s="525"/>
      <c r="S8" s="525"/>
      <c r="T8" s="525"/>
      <c r="U8" s="525"/>
      <c r="V8" s="525"/>
      <c r="W8" s="525"/>
      <c r="X8" s="525"/>
      <c r="Y8" s="475"/>
      <c r="Z8" s="932"/>
    </row>
    <row r="9" spans="2:26" ht="18.75" x14ac:dyDescent="0.3">
      <c r="B9" s="167"/>
      <c r="C9" s="474"/>
      <c r="D9" s="474"/>
      <c r="E9" s="475"/>
      <c r="F9" s="475"/>
      <c r="G9" s="475"/>
      <c r="H9" s="475"/>
      <c r="I9" s="475"/>
      <c r="J9" s="475"/>
      <c r="K9" s="475"/>
      <c r="L9" s="475"/>
      <c r="M9" s="475"/>
      <c r="N9" s="475"/>
      <c r="O9" s="475"/>
      <c r="P9" s="475"/>
      <c r="Q9" s="475"/>
      <c r="R9" s="475"/>
      <c r="S9" s="475"/>
      <c r="T9" s="475"/>
      <c r="U9" s="475"/>
      <c r="V9" s="475"/>
      <c r="W9" s="475"/>
      <c r="X9" s="475"/>
      <c r="Y9" s="475"/>
      <c r="Z9" s="932"/>
    </row>
    <row r="10" spans="2:26" ht="15.75" thickBot="1" x14ac:dyDescent="0.3">
      <c r="B10" s="167"/>
      <c r="C10" s="1865" t="str">
        <f>IF('1'!G5="",Messages!B3,(CONCATENATE("Project Name: ",'1'!G5)))</f>
        <v>Enter Project Name on Form 1</v>
      </c>
      <c r="D10" s="1865"/>
      <c r="E10" s="1865"/>
      <c r="F10" s="1865"/>
      <c r="G10" s="1865"/>
      <c r="H10" s="1865"/>
      <c r="I10" s="1865"/>
      <c r="J10" s="1865"/>
      <c r="K10" s="1865"/>
      <c r="L10" s="1865"/>
      <c r="M10" s="1865"/>
      <c r="N10" s="1865"/>
      <c r="O10" s="1865"/>
      <c r="P10" s="1865"/>
      <c r="Q10" s="1865"/>
      <c r="R10" s="1865"/>
      <c r="S10" s="1865"/>
      <c r="T10"/>
      <c r="U10" s="112"/>
      <c r="V10" s="112"/>
      <c r="W10" s="112"/>
      <c r="X10" s="112"/>
      <c r="Y10" s="112"/>
      <c r="Z10" s="932"/>
    </row>
    <row r="11" spans="2:26" ht="7.5" customHeight="1" x14ac:dyDescent="0.25">
      <c r="B11" s="167"/>
      <c r="C11" s="17"/>
      <c r="D11" s="17"/>
      <c r="E11" s="17"/>
      <c r="F11" s="17"/>
      <c r="G11" s="17"/>
      <c r="H11" s="17"/>
      <c r="I11" s="17"/>
      <c r="J11" s="17"/>
      <c r="K11" s="17"/>
      <c r="L11" s="17"/>
      <c r="M11" s="17"/>
      <c r="N11" s="17"/>
      <c r="O11" s="17"/>
      <c r="P11" s="112"/>
      <c r="Q11" s="112"/>
      <c r="R11" s="112"/>
      <c r="S11" s="112"/>
      <c r="T11" s="112"/>
      <c r="U11" s="112"/>
      <c r="V11" s="112"/>
      <c r="W11" s="112"/>
      <c r="X11" s="112"/>
      <c r="Y11" s="112"/>
      <c r="Z11" s="932"/>
    </row>
    <row r="12" spans="2:26" ht="117.75" customHeight="1" x14ac:dyDescent="0.25">
      <c r="B12" s="167"/>
      <c r="C12" s="2156"/>
      <c r="D12" s="2157"/>
      <c r="E12" s="513" t="s">
        <v>425</v>
      </c>
      <c r="F12" s="2150" t="s">
        <v>426</v>
      </c>
      <c r="G12" s="2150" t="s">
        <v>427</v>
      </c>
      <c r="H12" s="2150" t="s">
        <v>428</v>
      </c>
      <c r="I12" s="2150" t="s">
        <v>429</v>
      </c>
      <c r="J12" s="2153" t="s">
        <v>430</v>
      </c>
      <c r="K12" s="2150" t="s">
        <v>431</v>
      </c>
      <c r="L12" s="2150" t="s">
        <v>432</v>
      </c>
      <c r="M12" s="2150" t="s">
        <v>433</v>
      </c>
      <c r="N12" s="2150" t="s">
        <v>434</v>
      </c>
      <c r="O12" s="2150" t="s">
        <v>435</v>
      </c>
      <c r="P12" s="2150" t="s">
        <v>436</v>
      </c>
      <c r="Q12" s="2150" t="s">
        <v>437</v>
      </c>
      <c r="R12" s="2150" t="s">
        <v>438</v>
      </c>
      <c r="S12" s="2150" t="s">
        <v>439</v>
      </c>
      <c r="T12" s="2150" t="s">
        <v>440</v>
      </c>
      <c r="U12" s="2150" t="s">
        <v>441</v>
      </c>
      <c r="V12" s="2150" t="s">
        <v>442</v>
      </c>
      <c r="W12" s="2150" t="s">
        <v>443</v>
      </c>
      <c r="X12" s="973"/>
      <c r="Y12" s="821"/>
      <c r="Z12" s="932"/>
    </row>
    <row r="13" spans="2:26" x14ac:dyDescent="0.25">
      <c r="B13" s="167"/>
      <c r="C13" s="517" t="s">
        <v>444</v>
      </c>
      <c r="D13" s="518"/>
      <c r="E13" s="514"/>
      <c r="F13" s="2151"/>
      <c r="G13" s="2152"/>
      <c r="H13" s="2152"/>
      <c r="I13" s="2152"/>
      <c r="J13" s="2154"/>
      <c r="K13" s="2152"/>
      <c r="L13" s="2152"/>
      <c r="M13" s="2152"/>
      <c r="N13" s="2152"/>
      <c r="O13" s="2152"/>
      <c r="P13" s="2152"/>
      <c r="Q13" s="2152"/>
      <c r="R13" s="2152"/>
      <c r="S13" s="2152"/>
      <c r="T13" s="2152"/>
      <c r="U13" s="2152"/>
      <c r="V13" s="2152"/>
      <c r="W13" s="2152"/>
      <c r="X13" s="974"/>
      <c r="Y13" s="822"/>
      <c r="Z13" s="932"/>
    </row>
    <row r="14" spans="2:26" x14ac:dyDescent="0.25">
      <c r="B14" s="167"/>
      <c r="C14" s="519" t="s">
        <v>427</v>
      </c>
      <c r="D14" s="520"/>
      <c r="E14" s="514"/>
      <c r="F14" s="514"/>
      <c r="G14" s="2151"/>
      <c r="H14" s="2152"/>
      <c r="I14" s="2152"/>
      <c r="J14" s="2154"/>
      <c r="K14" s="2152"/>
      <c r="L14" s="2152"/>
      <c r="M14" s="2152"/>
      <c r="N14" s="2152"/>
      <c r="O14" s="2152"/>
      <c r="P14" s="2152"/>
      <c r="Q14" s="2152"/>
      <c r="R14" s="2152"/>
      <c r="S14" s="2152"/>
      <c r="T14" s="2152"/>
      <c r="U14" s="2152"/>
      <c r="V14" s="2152"/>
      <c r="W14" s="2152"/>
      <c r="X14" s="974"/>
      <c r="Y14" s="822"/>
      <c r="Z14" s="932"/>
    </row>
    <row r="15" spans="2:26" x14ac:dyDescent="0.25">
      <c r="B15" s="167"/>
      <c r="C15" s="519" t="s">
        <v>428</v>
      </c>
      <c r="D15" s="520"/>
      <c r="E15" s="514"/>
      <c r="F15" s="514"/>
      <c r="G15" s="514"/>
      <c r="H15" s="2151"/>
      <c r="I15" s="2152"/>
      <c r="J15" s="2154"/>
      <c r="K15" s="2152"/>
      <c r="L15" s="2152"/>
      <c r="M15" s="2152"/>
      <c r="N15" s="2152"/>
      <c r="O15" s="2152"/>
      <c r="P15" s="2152"/>
      <c r="Q15" s="2152"/>
      <c r="R15" s="2152"/>
      <c r="S15" s="2152"/>
      <c r="T15" s="2152"/>
      <c r="U15" s="2152"/>
      <c r="V15" s="2152"/>
      <c r="W15" s="2152"/>
      <c r="X15" s="974"/>
      <c r="Y15" s="822"/>
      <c r="Z15" s="932"/>
    </row>
    <row r="16" spans="2:26" x14ac:dyDescent="0.25">
      <c r="B16" s="167"/>
      <c r="C16" s="519" t="s">
        <v>429</v>
      </c>
      <c r="D16" s="520"/>
      <c r="E16" s="514"/>
      <c r="F16" s="514"/>
      <c r="G16" s="514"/>
      <c r="H16" s="514"/>
      <c r="I16" s="2151"/>
      <c r="J16" s="2154"/>
      <c r="K16" s="2152"/>
      <c r="L16" s="2152"/>
      <c r="M16" s="2152"/>
      <c r="N16" s="2152"/>
      <c r="O16" s="2152"/>
      <c r="P16" s="2152"/>
      <c r="Q16" s="2152"/>
      <c r="R16" s="2152"/>
      <c r="S16" s="2152"/>
      <c r="T16" s="2152"/>
      <c r="U16" s="2152"/>
      <c r="V16" s="2152"/>
      <c r="W16" s="2152"/>
      <c r="X16" s="974"/>
      <c r="Y16" s="822"/>
      <c r="Z16" s="932"/>
    </row>
    <row r="17" spans="2:26" x14ac:dyDescent="0.25">
      <c r="B17" s="167"/>
      <c r="C17" s="519" t="s">
        <v>445</v>
      </c>
      <c r="D17" s="520"/>
      <c r="E17" s="514"/>
      <c r="F17" s="514"/>
      <c r="G17" s="514"/>
      <c r="H17" s="514"/>
      <c r="I17" s="514"/>
      <c r="J17" s="2155"/>
      <c r="K17" s="2152"/>
      <c r="L17" s="2152"/>
      <c r="M17" s="2152"/>
      <c r="N17" s="2152"/>
      <c r="O17" s="2152"/>
      <c r="P17" s="2152"/>
      <c r="Q17" s="2152"/>
      <c r="R17" s="2152"/>
      <c r="S17" s="2152"/>
      <c r="T17" s="2152"/>
      <c r="U17" s="2152"/>
      <c r="V17" s="2152"/>
      <c r="W17" s="2152"/>
      <c r="X17" s="974"/>
      <c r="Y17" s="822"/>
      <c r="Z17" s="932"/>
    </row>
    <row r="18" spans="2:26" x14ac:dyDescent="0.25">
      <c r="B18" s="167"/>
      <c r="C18" s="519" t="s">
        <v>446</v>
      </c>
      <c r="D18" s="520"/>
      <c r="E18" s="514"/>
      <c r="F18" s="514"/>
      <c r="G18" s="514"/>
      <c r="H18" s="514"/>
      <c r="I18" s="514"/>
      <c r="J18" s="514"/>
      <c r="K18" s="2151"/>
      <c r="L18" s="2152"/>
      <c r="M18" s="2152"/>
      <c r="N18" s="2152"/>
      <c r="O18" s="2152"/>
      <c r="P18" s="2152"/>
      <c r="Q18" s="2152"/>
      <c r="R18" s="2152"/>
      <c r="S18" s="2152"/>
      <c r="T18" s="2152"/>
      <c r="U18" s="2152"/>
      <c r="V18" s="2152"/>
      <c r="W18" s="2152"/>
      <c r="X18" s="974"/>
      <c r="Y18" s="822"/>
      <c r="Z18" s="932"/>
    </row>
    <row r="19" spans="2:26" x14ac:dyDescent="0.25">
      <c r="B19" s="167"/>
      <c r="C19" s="519" t="s">
        <v>447</v>
      </c>
      <c r="D19" s="520"/>
      <c r="E19" s="514"/>
      <c r="F19" s="514"/>
      <c r="G19" s="514"/>
      <c r="H19" s="514"/>
      <c r="I19" s="514"/>
      <c r="J19" s="514"/>
      <c r="K19" s="514"/>
      <c r="L19" s="2151"/>
      <c r="M19" s="2152"/>
      <c r="N19" s="2152"/>
      <c r="O19" s="2152"/>
      <c r="P19" s="2152"/>
      <c r="Q19" s="2152"/>
      <c r="R19" s="2152"/>
      <c r="S19" s="2152"/>
      <c r="T19" s="2152"/>
      <c r="U19" s="2152"/>
      <c r="V19" s="2152"/>
      <c r="W19" s="2152"/>
      <c r="X19" s="974"/>
      <c r="Y19" s="822"/>
      <c r="Z19" s="932"/>
    </row>
    <row r="20" spans="2:26" x14ac:dyDescent="0.25">
      <c r="B20" s="167"/>
      <c r="C20" s="519" t="s">
        <v>448</v>
      </c>
      <c r="D20" s="520"/>
      <c r="E20" s="514"/>
      <c r="F20" s="514"/>
      <c r="G20" s="514"/>
      <c r="H20" s="514"/>
      <c r="I20" s="514"/>
      <c r="J20" s="514"/>
      <c r="K20" s="514"/>
      <c r="L20" s="514"/>
      <c r="M20" s="2151"/>
      <c r="N20" s="2152"/>
      <c r="O20" s="2152"/>
      <c r="P20" s="2152"/>
      <c r="Q20" s="2152"/>
      <c r="R20" s="2152"/>
      <c r="S20" s="2152"/>
      <c r="T20" s="2152"/>
      <c r="U20" s="2152"/>
      <c r="V20" s="2152"/>
      <c r="W20" s="2152"/>
      <c r="X20" s="974"/>
      <c r="Y20" s="822"/>
      <c r="Z20" s="932"/>
    </row>
    <row r="21" spans="2:26" x14ac:dyDescent="0.25">
      <c r="B21" s="167"/>
      <c r="C21" s="519" t="s">
        <v>449</v>
      </c>
      <c r="D21" s="520"/>
      <c r="E21" s="514"/>
      <c r="F21" s="514"/>
      <c r="G21" s="514"/>
      <c r="H21" s="514"/>
      <c r="I21" s="514"/>
      <c r="J21" s="514"/>
      <c r="K21" s="514"/>
      <c r="L21" s="514"/>
      <c r="M21" s="514"/>
      <c r="N21" s="2152"/>
      <c r="O21" s="2152"/>
      <c r="P21" s="2152"/>
      <c r="Q21" s="2152"/>
      <c r="R21" s="2152"/>
      <c r="S21" s="2152"/>
      <c r="T21" s="2152"/>
      <c r="U21" s="2152"/>
      <c r="V21" s="2152"/>
      <c r="W21" s="2152"/>
      <c r="X21" s="974"/>
      <c r="Y21" s="822"/>
      <c r="Z21" s="932"/>
    </row>
    <row r="22" spans="2:26" x14ac:dyDescent="0.25">
      <c r="B22" s="167"/>
      <c r="C22" s="519" t="s">
        <v>435</v>
      </c>
      <c r="D22" s="520"/>
      <c r="E22" s="514"/>
      <c r="F22" s="514"/>
      <c r="G22" s="514"/>
      <c r="H22" s="514"/>
      <c r="I22" s="514"/>
      <c r="J22" s="514"/>
      <c r="K22" s="514"/>
      <c r="L22" s="514"/>
      <c r="M22" s="514"/>
      <c r="N22" s="514"/>
      <c r="O22" s="2152"/>
      <c r="P22" s="2152"/>
      <c r="Q22" s="2152"/>
      <c r="R22" s="2152"/>
      <c r="S22" s="2152"/>
      <c r="T22" s="2152"/>
      <c r="U22" s="2152"/>
      <c r="V22" s="2152"/>
      <c r="W22" s="2152"/>
      <c r="X22" s="974"/>
      <c r="Y22" s="822"/>
      <c r="Z22" s="932"/>
    </row>
    <row r="23" spans="2:26" x14ac:dyDescent="0.25">
      <c r="B23" s="167"/>
      <c r="C23" s="519" t="s">
        <v>436</v>
      </c>
      <c r="D23" s="520"/>
      <c r="E23" s="514"/>
      <c r="F23" s="514"/>
      <c r="G23" s="514"/>
      <c r="H23" s="514"/>
      <c r="I23" s="514"/>
      <c r="J23" s="514"/>
      <c r="K23" s="514"/>
      <c r="L23" s="514"/>
      <c r="M23" s="514"/>
      <c r="N23" s="514"/>
      <c r="O23" s="514"/>
      <c r="P23" s="2152"/>
      <c r="Q23" s="2152"/>
      <c r="R23" s="2152"/>
      <c r="S23" s="2152"/>
      <c r="T23" s="2152"/>
      <c r="U23" s="2152"/>
      <c r="V23" s="2152"/>
      <c r="W23" s="2152"/>
      <c r="X23" s="974"/>
      <c r="Y23" s="822"/>
      <c r="Z23" s="932"/>
    </row>
    <row r="24" spans="2:26" x14ac:dyDescent="0.25">
      <c r="B24" s="167"/>
      <c r="C24" s="519" t="s">
        <v>450</v>
      </c>
      <c r="D24" s="520"/>
      <c r="E24" s="514"/>
      <c r="F24" s="514"/>
      <c r="G24" s="514"/>
      <c r="H24" s="514"/>
      <c r="I24" s="514"/>
      <c r="J24" s="514"/>
      <c r="K24" s="514"/>
      <c r="L24" s="514"/>
      <c r="M24" s="514"/>
      <c r="N24" s="514"/>
      <c r="O24" s="514"/>
      <c r="P24" s="514"/>
      <c r="Q24" s="2152"/>
      <c r="R24" s="2152"/>
      <c r="S24" s="2152"/>
      <c r="T24" s="2152"/>
      <c r="U24" s="2152"/>
      <c r="V24" s="2152"/>
      <c r="W24" s="2152"/>
      <c r="X24" s="974"/>
      <c r="Y24" s="822"/>
      <c r="Z24" s="932"/>
    </row>
    <row r="25" spans="2:26" x14ac:dyDescent="0.25">
      <c r="B25" s="167"/>
      <c r="C25" s="519" t="s">
        <v>438</v>
      </c>
      <c r="D25" s="520"/>
      <c r="E25" s="514"/>
      <c r="F25" s="514"/>
      <c r="G25" s="514"/>
      <c r="H25" s="514"/>
      <c r="I25" s="514"/>
      <c r="J25" s="514"/>
      <c r="K25" s="514"/>
      <c r="L25" s="514"/>
      <c r="M25" s="514"/>
      <c r="N25" s="514"/>
      <c r="O25" s="514"/>
      <c r="P25" s="514"/>
      <c r="Q25" s="514"/>
      <c r="R25" s="2152"/>
      <c r="S25" s="2152"/>
      <c r="T25" s="2152"/>
      <c r="U25" s="2152"/>
      <c r="V25" s="2152"/>
      <c r="W25" s="2152"/>
      <c r="X25" s="974"/>
      <c r="Y25" s="822"/>
      <c r="Z25" s="932"/>
    </row>
    <row r="26" spans="2:26" x14ac:dyDescent="0.25">
      <c r="B26" s="167"/>
      <c r="C26" s="519" t="s">
        <v>439</v>
      </c>
      <c r="D26" s="520"/>
      <c r="E26" s="514"/>
      <c r="F26" s="514"/>
      <c r="G26" s="514"/>
      <c r="H26" s="514"/>
      <c r="I26" s="514"/>
      <c r="J26" s="514"/>
      <c r="K26" s="514"/>
      <c r="L26" s="514"/>
      <c r="M26" s="514"/>
      <c r="N26" s="514"/>
      <c r="O26" s="514"/>
      <c r="P26" s="514"/>
      <c r="Q26" s="514"/>
      <c r="R26" s="514"/>
      <c r="S26" s="2152"/>
      <c r="T26" s="2152"/>
      <c r="U26" s="2152"/>
      <c r="V26" s="2152"/>
      <c r="W26" s="2152"/>
      <c r="X26" s="974"/>
      <c r="Y26" s="822"/>
      <c r="Z26" s="932"/>
    </row>
    <row r="27" spans="2:26" x14ac:dyDescent="0.25">
      <c r="B27" s="167"/>
      <c r="C27" s="519" t="s">
        <v>440</v>
      </c>
      <c r="D27" s="520"/>
      <c r="E27" s="514"/>
      <c r="F27" s="514"/>
      <c r="G27" s="514"/>
      <c r="H27" s="514"/>
      <c r="I27" s="514"/>
      <c r="J27" s="514"/>
      <c r="K27" s="514"/>
      <c r="L27" s="514"/>
      <c r="M27" s="514"/>
      <c r="N27" s="514"/>
      <c r="O27" s="514"/>
      <c r="P27" s="514"/>
      <c r="Q27" s="514"/>
      <c r="R27" s="514"/>
      <c r="S27" s="514"/>
      <c r="T27" s="2152"/>
      <c r="U27" s="2152"/>
      <c r="V27" s="2152"/>
      <c r="W27" s="2152"/>
      <c r="X27" s="974"/>
      <c r="Y27" s="822"/>
      <c r="Z27" s="932"/>
    </row>
    <row r="28" spans="2:26" x14ac:dyDescent="0.25">
      <c r="B28" s="167"/>
      <c r="C28" s="519" t="s">
        <v>451</v>
      </c>
      <c r="D28" s="520"/>
      <c r="E28" s="514"/>
      <c r="F28" s="514"/>
      <c r="G28" s="514"/>
      <c r="H28" s="514"/>
      <c r="I28" s="514"/>
      <c r="J28" s="514"/>
      <c r="K28" s="514"/>
      <c r="L28" s="514"/>
      <c r="M28" s="514"/>
      <c r="N28" s="514"/>
      <c r="O28" s="514"/>
      <c r="P28" s="514"/>
      <c r="Q28" s="514"/>
      <c r="R28" s="514"/>
      <c r="S28" s="514"/>
      <c r="T28" s="514"/>
      <c r="U28" s="2152"/>
      <c r="V28" s="2152"/>
      <c r="W28" s="2152"/>
      <c r="X28" s="974"/>
      <c r="Y28" s="822"/>
      <c r="Z28" s="932"/>
    </row>
    <row r="29" spans="2:26" x14ac:dyDescent="0.25">
      <c r="B29" s="167"/>
      <c r="C29" s="519" t="s">
        <v>442</v>
      </c>
      <c r="D29" s="520"/>
      <c r="E29" s="514"/>
      <c r="F29" s="514"/>
      <c r="G29" s="514"/>
      <c r="H29" s="514"/>
      <c r="I29" s="514"/>
      <c r="J29" s="514"/>
      <c r="K29" s="514"/>
      <c r="L29" s="514"/>
      <c r="M29" s="514"/>
      <c r="N29" s="514"/>
      <c r="O29" s="514"/>
      <c r="P29" s="514"/>
      <c r="Q29" s="514"/>
      <c r="R29" s="514"/>
      <c r="S29" s="514"/>
      <c r="T29" s="514"/>
      <c r="U29" s="514"/>
      <c r="V29" s="2152"/>
      <c r="W29" s="2152"/>
      <c r="X29" s="974"/>
      <c r="Y29" s="822"/>
      <c r="Z29" s="932"/>
    </row>
    <row r="30" spans="2:26" x14ac:dyDescent="0.25">
      <c r="B30" s="167"/>
      <c r="C30" s="521" t="s">
        <v>443</v>
      </c>
      <c r="D30" s="522"/>
      <c r="E30" s="514"/>
      <c r="F30" s="514"/>
      <c r="G30" s="514"/>
      <c r="H30" s="514"/>
      <c r="I30" s="514"/>
      <c r="J30" s="514"/>
      <c r="K30" s="514"/>
      <c r="L30" s="514"/>
      <c r="M30" s="514"/>
      <c r="N30" s="514"/>
      <c r="O30" s="514"/>
      <c r="P30" s="514"/>
      <c r="Q30" s="514"/>
      <c r="R30" s="514"/>
      <c r="S30" s="514"/>
      <c r="T30" s="514"/>
      <c r="U30" s="514"/>
      <c r="V30" s="514"/>
      <c r="W30" s="2152"/>
      <c r="X30"/>
      <c r="Y30" s="822"/>
      <c r="Z30" s="932"/>
    </row>
    <row r="31" spans="2:26" x14ac:dyDescent="0.25">
      <c r="B31" s="167"/>
      <c r="C31" s="972" t="s">
        <v>402</v>
      </c>
      <c r="D31" s="523"/>
      <c r="E31" s="515"/>
      <c r="F31" s="516"/>
      <c r="G31" s="516"/>
      <c r="H31" s="516"/>
      <c r="I31" s="516"/>
      <c r="J31" s="516"/>
      <c r="K31" s="516"/>
      <c r="L31" s="516"/>
      <c r="M31" s="516"/>
      <c r="N31" s="516"/>
      <c r="O31" s="516"/>
      <c r="P31" s="516"/>
      <c r="Q31" s="516"/>
      <c r="R31" s="516"/>
      <c r="S31" s="516"/>
      <c r="T31" s="516"/>
      <c r="U31" s="516"/>
      <c r="V31" s="516"/>
      <c r="W31" s="516"/>
      <c r="X31" s="112" t="s">
        <v>228</v>
      </c>
      <c r="Y31" s="822"/>
      <c r="Z31" s="932"/>
    </row>
    <row r="32" spans="2:26" x14ac:dyDescent="0.25">
      <c r="B32" s="167"/>
      <c r="C32" s="476" t="s">
        <v>402</v>
      </c>
      <c r="D32" s="523"/>
      <c r="E32" s="241"/>
      <c r="F32" s="242"/>
      <c r="G32" s="242"/>
      <c r="H32" s="242"/>
      <c r="I32" s="242"/>
      <c r="J32" s="242"/>
      <c r="K32" s="242"/>
      <c r="L32" s="242"/>
      <c r="M32" s="242"/>
      <c r="N32" s="242"/>
      <c r="O32" s="242"/>
      <c r="P32" s="242"/>
      <c r="Q32" s="242"/>
      <c r="R32" s="242"/>
      <c r="S32" s="242"/>
      <c r="T32" s="242"/>
      <c r="U32" s="242"/>
      <c r="V32" s="242"/>
      <c r="W32" s="242"/>
      <c r="X32" s="824"/>
      <c r="Y32" s="823"/>
      <c r="Z32" s="932"/>
    </row>
    <row r="33" spans="2:26" ht="7.5" customHeight="1" x14ac:dyDescent="0.25">
      <c r="B33" s="167"/>
      <c r="C33" s="820"/>
      <c r="D33" s="307"/>
      <c r="E33" s="975"/>
      <c r="F33" s="975"/>
      <c r="G33" s="975"/>
      <c r="H33" s="975"/>
      <c r="I33" s="975"/>
      <c r="J33" s="975"/>
      <c r="K33" s="975"/>
      <c r="L33" s="975"/>
      <c r="M33" s="975"/>
      <c r="N33" s="975"/>
      <c r="O33" s="975"/>
      <c r="P33" s="975"/>
      <c r="Q33" s="975"/>
      <c r="R33" s="975"/>
      <c r="S33" s="975"/>
      <c r="T33" s="975"/>
      <c r="U33" s="975"/>
      <c r="V33" s="975"/>
      <c r="W33" s="975"/>
      <c r="X33" s="976"/>
      <c r="Y33" s="112"/>
      <c r="Z33" s="932"/>
    </row>
    <row r="34" spans="2:26" x14ac:dyDescent="0.25">
      <c r="B34" s="167"/>
      <c r="C34" s="820"/>
      <c r="D34" s="307"/>
      <c r="E34" s="975"/>
      <c r="F34" s="975"/>
      <c r="G34" s="975"/>
      <c r="H34" s="975"/>
      <c r="I34" s="975"/>
      <c r="J34" s="975"/>
      <c r="K34" s="975"/>
      <c r="L34" s="975"/>
      <c r="M34" s="2158"/>
      <c r="N34" s="2159"/>
      <c r="O34" s="2159"/>
      <c r="P34" s="2159"/>
      <c r="Q34" s="2159"/>
      <c r="R34" s="2159"/>
      <c r="S34" s="2159"/>
      <c r="T34" s="2159"/>
      <c r="U34" s="2159"/>
      <c r="V34" s="2160"/>
      <c r="W34"/>
      <c r="X34"/>
      <c r="Y34" s="112"/>
      <c r="Z34" s="932"/>
    </row>
    <row r="35" spans="2:26" ht="7.5" customHeight="1" x14ac:dyDescent="0.25">
      <c r="B35" s="167"/>
      <c r="C35" s="820"/>
      <c r="D35" s="307"/>
      <c r="E35" s="975"/>
      <c r="F35" s="975"/>
      <c r="G35" s="975"/>
      <c r="H35" s="975"/>
      <c r="I35" s="975"/>
      <c r="J35" s="975"/>
      <c r="K35" s="975"/>
      <c r="L35" s="975"/>
      <c r="M35" s="975"/>
      <c r="N35" s="975"/>
      <c r="O35"/>
      <c r="P35"/>
      <c r="Q35"/>
      <c r="R35"/>
      <c r="S35"/>
      <c r="T35"/>
      <c r="U35"/>
      <c r="V35"/>
      <c r="W35"/>
      <c r="X35"/>
      <c r="Y35" s="112"/>
      <c r="Z35" s="932"/>
    </row>
    <row r="36" spans="2:26" x14ac:dyDescent="0.25">
      <c r="B36" s="167"/>
      <c r="C36" s="297" t="s">
        <v>452</v>
      </c>
      <c r="D36" s="297"/>
      <c r="E36" s="297"/>
      <c r="F36" s="297"/>
      <c r="G36" s="297"/>
      <c r="H36" s="297"/>
      <c r="I36" s="297"/>
      <c r="J36" s="297"/>
      <c r="K36" s="297"/>
      <c r="L36" s="297"/>
      <c r="M36" s="297"/>
      <c r="N36" s="297"/>
      <c r="O36" s="297"/>
      <c r="P36" s="297"/>
      <c r="Q36" s="297"/>
      <c r="R36" s="297"/>
      <c r="S36" s="297"/>
      <c r="T36" s="297"/>
      <c r="U36" s="297"/>
      <c r="V36" s="297"/>
      <c r="W36" s="297"/>
      <c r="X36" s="297"/>
      <c r="Y36" s="112"/>
      <c r="Z36" s="932"/>
    </row>
    <row r="37" spans="2:26" ht="45" customHeight="1" x14ac:dyDescent="0.25">
      <c r="B37" s="167"/>
      <c r="C37" s="1776"/>
      <c r="D37" s="1777"/>
      <c r="E37" s="1777"/>
      <c r="F37" s="1777"/>
      <c r="G37" s="1777"/>
      <c r="H37" s="1777"/>
      <c r="I37" s="1777"/>
      <c r="J37" s="1777"/>
      <c r="K37" s="1777"/>
      <c r="L37" s="1777"/>
      <c r="M37" s="1777"/>
      <c r="N37" s="1777"/>
      <c r="O37" s="1777"/>
      <c r="P37" s="1777"/>
      <c r="Q37" s="1777"/>
      <c r="R37" s="1777"/>
      <c r="S37" s="1777"/>
      <c r="T37" s="1777"/>
      <c r="U37" s="1777"/>
      <c r="V37" s="1777"/>
      <c r="W37" s="1777"/>
      <c r="X37" s="1778"/>
      <c r="Y37" s="112"/>
      <c r="Z37" s="932"/>
    </row>
    <row r="38" spans="2:26" ht="9" customHeight="1" thickBot="1" x14ac:dyDescent="0.3">
      <c r="B38" s="443"/>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906"/>
    </row>
  </sheetData>
  <sheetProtection algorithmName="SHA-512" hashValue="qGkNVZ66SOg8+gN1wQ4zeNyXVi73wROgbhDtQK8gGLDOBHx/ojyXwAH2EiNybMUsIM0Vob+nfRPitZWODvlceA==" saltValue="N/cUANusrfKdCNuK0f2Lvg==" spinCount="100000" sheet="1" formatCells="0" formatColumns="0" formatRows="0"/>
  <mergeCells count="23">
    <mergeCell ref="C37:X37"/>
    <mergeCell ref="S12:S26"/>
    <mergeCell ref="T12:T27"/>
    <mergeCell ref="U12:U28"/>
    <mergeCell ref="V12:V29"/>
    <mergeCell ref="M12:M20"/>
    <mergeCell ref="N12:N21"/>
    <mergeCell ref="M34:V34"/>
    <mergeCell ref="C7:Y7"/>
    <mergeCell ref="F12:F13"/>
    <mergeCell ref="G12:G14"/>
    <mergeCell ref="P12:P23"/>
    <mergeCell ref="H12:H15"/>
    <mergeCell ref="I12:I16"/>
    <mergeCell ref="J12:J17"/>
    <mergeCell ref="K12:K18"/>
    <mergeCell ref="L12:L19"/>
    <mergeCell ref="W12:W30"/>
    <mergeCell ref="Q12:Q24"/>
    <mergeCell ref="R12:R25"/>
    <mergeCell ref="O12:O22"/>
    <mergeCell ref="C12:D12"/>
    <mergeCell ref="C10:S10"/>
  </mergeCells>
  <conditionalFormatting sqref="E12:X29 E30:W30 E31:X33 E35:N35 E34:M34">
    <cfRule type="cellIs" dxfId="0" priority="1" operator="equal">
      <formula>"X"</formula>
    </cfRule>
  </conditionalFormatting>
  <dataValidations count="1">
    <dataValidation type="list" allowBlank="1" showInputMessage="1" showErrorMessage="1" sqref="F14:F32 G15:G32 H16:H32 I17:I32 J18:J32 K19:K32 L20:L32 M21:M32 N22:N32 O23:O32 P24:P32 Q25:Q32 R26:R32 S27:S32 T28:T32 U29:U32 V30:V32 W31:W32 X32 E13:E32">
      <formula1>"X"</formula1>
    </dataValidation>
  </dataValidations>
  <pageMargins left="0.7" right="0.7" top="0.75" bottom="0.75" header="0.3" footer="0.3"/>
  <pageSetup scale="87" orientation="landscape" r:id="rId1"/>
  <headerFooter>
    <oddFooter>&amp;LForm 9B
Identity of Interest Matrix&amp;CCFA Forms</oddFooter>
  </headerFooter>
  <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pageSetUpPr fitToPage="1"/>
  </sheetPr>
  <dimension ref="B11:M43"/>
  <sheetViews>
    <sheetView showGridLines="0" topLeftCell="A7" zoomScaleNormal="100" workbookViewId="0">
      <selection activeCell="R33" sqref="R33"/>
    </sheetView>
  </sheetViews>
  <sheetFormatPr defaultColWidth="9.140625" defaultRowHeight="15" x14ac:dyDescent="0.25"/>
  <cols>
    <col min="1" max="2" width="1.7109375" style="315" customWidth="1"/>
    <col min="3" max="3" width="27.140625" style="315" customWidth="1"/>
    <col min="4" max="4" width="9.140625" style="315"/>
    <col min="5" max="5" width="11.42578125" style="315" customWidth="1"/>
    <col min="6" max="6" width="15.28515625" style="315" customWidth="1"/>
    <col min="7" max="7" width="13.140625" style="315" customWidth="1"/>
    <col min="8" max="8" width="9.140625" style="315"/>
    <col min="9" max="9" width="14.5703125" style="315" bestFit="1" customWidth="1"/>
    <col min="10" max="11" width="11" style="315" customWidth="1"/>
    <col min="12" max="12" width="14.85546875" style="315" customWidth="1"/>
    <col min="13" max="13" width="1.7109375" style="315" customWidth="1"/>
    <col min="14" max="16384" width="9.140625" style="315"/>
  </cols>
  <sheetData>
    <row r="11" spans="2:13" ht="7.5" customHeight="1" thickBot="1" x14ac:dyDescent="0.3">
      <c r="B11" s="477"/>
      <c r="C11" s="477"/>
      <c r="D11" s="477"/>
      <c r="E11" s="477"/>
      <c r="F11" s="477"/>
      <c r="G11" s="477"/>
      <c r="H11" s="477"/>
      <c r="I11" s="477"/>
      <c r="J11" s="477"/>
      <c r="K11" s="477"/>
      <c r="L11" s="477"/>
      <c r="M11" s="478"/>
    </row>
    <row r="12" spans="2:13" ht="9" customHeight="1" x14ac:dyDescent="0.3">
      <c r="B12" s="243"/>
      <c r="C12" s="244"/>
      <c r="D12" s="245"/>
      <c r="E12" s="244"/>
      <c r="F12" s="244"/>
      <c r="G12" s="244"/>
      <c r="H12" s="244"/>
      <c r="I12" s="244"/>
      <c r="J12" s="244"/>
      <c r="K12" s="245"/>
      <c r="L12" s="244"/>
      <c r="M12" s="246"/>
    </row>
    <row r="13" spans="2:13" ht="18.75" x14ac:dyDescent="0.3">
      <c r="B13" s="247"/>
      <c r="C13" s="1767" t="s">
        <v>453</v>
      </c>
      <c r="D13" s="1767"/>
      <c r="E13" s="1767"/>
      <c r="F13" s="1767"/>
      <c r="G13" s="1767"/>
      <c r="H13" s="1767"/>
      <c r="I13" s="1767"/>
      <c r="J13" s="1767"/>
      <c r="K13" s="1767"/>
      <c r="L13" s="1767"/>
      <c r="M13" s="248"/>
    </row>
    <row r="14" spans="2:13" ht="15" customHeight="1" x14ac:dyDescent="0.3">
      <c r="B14" s="247"/>
      <c r="C14" s="534"/>
      <c r="D14" s="534"/>
      <c r="E14" s="534"/>
      <c r="F14" s="534"/>
      <c r="G14" s="534"/>
      <c r="H14" s="534"/>
      <c r="I14" s="534"/>
      <c r="J14" s="534"/>
      <c r="K14" s="534"/>
      <c r="L14" s="534"/>
      <c r="M14" s="248"/>
    </row>
    <row r="15" spans="2:13" ht="15.75" thickBot="1" x14ac:dyDescent="0.3">
      <c r="B15" s="249"/>
      <c r="C15" s="2161" t="str">
        <f>IF('1'!G5="",Messages!B3,(CONCATENATE("Project Name: ",'1'!G5)))</f>
        <v>Enter Project Name on Form 1</v>
      </c>
      <c r="D15" s="2161"/>
      <c r="E15" s="2161"/>
      <c r="F15" s="2161"/>
      <c r="G15" s="2161"/>
      <c r="H15" s="2161"/>
      <c r="I15" s="2161"/>
      <c r="J15" s="112"/>
      <c r="K15" s="112"/>
      <c r="L15" s="112"/>
      <c r="M15" s="251"/>
    </row>
    <row r="16" spans="2:13" ht="22.5" customHeight="1" x14ac:dyDescent="0.25">
      <c r="B16" s="249"/>
      <c r="C16" s="250"/>
      <c r="D16" s="250"/>
      <c r="E16" s="250"/>
      <c r="F16" s="250"/>
      <c r="G16" s="250"/>
      <c r="H16" s="250"/>
      <c r="I16" s="112"/>
      <c r="J16" s="112"/>
      <c r="K16" s="112"/>
      <c r="L16" s="112"/>
      <c r="M16" s="251"/>
    </row>
    <row r="17" spans="2:13" ht="16.5" thickBot="1" x14ac:dyDescent="0.3">
      <c r="B17" s="249"/>
      <c r="C17" s="263" t="s">
        <v>454</v>
      </c>
      <c r="D17" s="252"/>
      <c r="E17" s="253"/>
      <c r="F17" s="250"/>
      <c r="G17" s="250"/>
      <c r="H17" s="250"/>
      <c r="I17" s="250"/>
      <c r="J17" s="250"/>
      <c r="K17" s="250"/>
      <c r="L17" s="250"/>
      <c r="M17" s="251"/>
    </row>
    <row r="18" spans="2:13" ht="24.75" thickBot="1" x14ac:dyDescent="0.3">
      <c r="B18" s="254"/>
      <c r="C18" s="533" t="s">
        <v>921</v>
      </c>
      <c r="D18" s="726" t="s">
        <v>455</v>
      </c>
      <c r="E18" s="255" t="s">
        <v>456</v>
      </c>
      <c r="F18" s="256" t="s">
        <v>457</v>
      </c>
      <c r="G18" s="256" t="s">
        <v>458</v>
      </c>
      <c r="H18" s="256" t="s">
        <v>483</v>
      </c>
      <c r="I18" s="256" t="s">
        <v>459</v>
      </c>
      <c r="J18" s="256" t="s">
        <v>571</v>
      </c>
      <c r="K18" s="256" t="s">
        <v>460</v>
      </c>
      <c r="L18" s="257" t="s">
        <v>461</v>
      </c>
      <c r="M18" s="248"/>
    </row>
    <row r="19" spans="2:13" x14ac:dyDescent="0.25">
      <c r="B19" s="258"/>
      <c r="C19" s="722"/>
      <c r="D19" s="747" t="s">
        <v>517</v>
      </c>
      <c r="E19" s="748" t="s">
        <v>505</v>
      </c>
      <c r="F19" s="584"/>
      <c r="G19" s="710"/>
      <c r="H19" s="711"/>
      <c r="I19" s="711"/>
      <c r="J19" s="711" t="s">
        <v>505</v>
      </c>
      <c r="K19" s="744"/>
      <c r="L19" s="712"/>
      <c r="M19" s="248"/>
    </row>
    <row r="20" spans="2:13" x14ac:dyDescent="0.25">
      <c r="B20" s="254"/>
      <c r="C20" s="723"/>
      <c r="D20" s="749"/>
      <c r="E20" s="750"/>
      <c r="F20" s="715"/>
      <c r="G20" s="716"/>
      <c r="H20" s="717"/>
      <c r="I20" s="717"/>
      <c r="J20" s="717"/>
      <c r="K20" s="745"/>
      <c r="L20" s="718"/>
      <c r="M20" s="248"/>
    </row>
    <row r="21" spans="2:13" x14ac:dyDescent="0.25">
      <c r="B21" s="254"/>
      <c r="C21" s="723"/>
      <c r="D21" s="749"/>
      <c r="E21" s="750"/>
      <c r="F21" s="715"/>
      <c r="G21" s="716"/>
      <c r="H21" s="717"/>
      <c r="I21" s="717"/>
      <c r="J21" s="717"/>
      <c r="K21" s="745"/>
      <c r="L21" s="718"/>
      <c r="M21" s="248"/>
    </row>
    <row r="22" spans="2:13" x14ac:dyDescent="0.25">
      <c r="B22" s="254"/>
      <c r="C22" s="723"/>
      <c r="D22" s="749"/>
      <c r="E22" s="750"/>
      <c r="F22" s="715"/>
      <c r="G22" s="716"/>
      <c r="H22" s="717"/>
      <c r="I22" s="717"/>
      <c r="J22" s="717"/>
      <c r="K22" s="745"/>
      <c r="L22" s="718"/>
      <c r="M22" s="248"/>
    </row>
    <row r="23" spans="2:13" x14ac:dyDescent="0.25">
      <c r="B23" s="254"/>
      <c r="C23" s="723"/>
      <c r="D23" s="749"/>
      <c r="E23" s="750"/>
      <c r="F23" s="715"/>
      <c r="G23" s="716"/>
      <c r="H23" s="717"/>
      <c r="I23" s="717"/>
      <c r="J23" s="717"/>
      <c r="K23" s="745"/>
      <c r="L23" s="718"/>
      <c r="M23" s="248"/>
    </row>
    <row r="24" spans="2:13" x14ac:dyDescent="0.25">
      <c r="B24" s="254"/>
      <c r="C24" s="723"/>
      <c r="D24" s="749"/>
      <c r="E24" s="750"/>
      <c r="F24" s="715"/>
      <c r="G24" s="716"/>
      <c r="H24" s="717"/>
      <c r="I24" s="717"/>
      <c r="J24" s="717"/>
      <c r="K24" s="745"/>
      <c r="L24" s="718"/>
      <c r="M24" s="248"/>
    </row>
    <row r="25" spans="2:13" x14ac:dyDescent="0.25">
      <c r="B25" s="254"/>
      <c r="C25" s="723"/>
      <c r="D25" s="749"/>
      <c r="E25" s="750"/>
      <c r="F25" s="715"/>
      <c r="G25" s="716"/>
      <c r="H25" s="717"/>
      <c r="I25" s="717"/>
      <c r="J25" s="717"/>
      <c r="K25" s="745"/>
      <c r="L25" s="718"/>
      <c r="M25" s="248"/>
    </row>
    <row r="26" spans="2:13" x14ac:dyDescent="0.25">
      <c r="B26" s="254"/>
      <c r="C26" s="760"/>
      <c r="D26" s="761"/>
      <c r="E26" s="762"/>
      <c r="F26" s="763"/>
      <c r="G26" s="755"/>
      <c r="H26" s="756"/>
      <c r="I26" s="756"/>
      <c r="J26" s="756"/>
      <c r="K26" s="758"/>
      <c r="L26" s="759"/>
      <c r="M26" s="248"/>
    </row>
    <row r="27" spans="2:13" ht="6.75" customHeight="1" thickBot="1" x14ac:dyDescent="0.3">
      <c r="B27" s="254"/>
      <c r="C27" s="977"/>
      <c r="D27" s="978"/>
      <c r="E27" s="978"/>
      <c r="F27" s="979"/>
      <c r="G27" s="980"/>
      <c r="H27" s="981"/>
      <c r="I27" s="981"/>
      <c r="J27" s="981"/>
      <c r="K27" s="981"/>
      <c r="L27" s="982"/>
      <c r="M27" s="248"/>
    </row>
    <row r="28" spans="2:13" ht="7.5" customHeight="1" x14ac:dyDescent="0.25">
      <c r="B28" s="254"/>
      <c r="C28" s="269"/>
      <c r="D28" s="269"/>
      <c r="E28" s="269"/>
      <c r="F28" s="479"/>
      <c r="G28" s="269"/>
      <c r="H28" s="480"/>
      <c r="I28" s="480"/>
      <c r="J28" s="480"/>
      <c r="K28" s="480"/>
      <c r="L28" s="480"/>
      <c r="M28" s="248"/>
    </row>
    <row r="29" spans="2:13" ht="16.5" thickBot="1" x14ac:dyDescent="0.3">
      <c r="B29" s="249"/>
      <c r="C29" s="263" t="s">
        <v>462</v>
      </c>
      <c r="D29" s="252"/>
      <c r="E29" s="253"/>
      <c r="F29" s="250"/>
      <c r="G29" s="250"/>
      <c r="H29" s="250"/>
      <c r="I29" s="250"/>
      <c r="J29" s="250"/>
      <c r="K29" s="250"/>
      <c r="L29" s="250"/>
      <c r="M29" s="251"/>
    </row>
    <row r="30" spans="2:13" ht="24.75" thickBot="1" x14ac:dyDescent="0.3">
      <c r="B30" s="254"/>
      <c r="C30" s="533" t="s">
        <v>922</v>
      </c>
      <c r="D30" s="726" t="s">
        <v>455</v>
      </c>
      <c r="E30" s="255" t="s">
        <v>456</v>
      </c>
      <c r="F30" s="256" t="s">
        <v>457</v>
      </c>
      <c r="G30" s="256" t="s">
        <v>458</v>
      </c>
      <c r="H30" s="256" t="s">
        <v>483</v>
      </c>
      <c r="I30" s="256" t="s">
        <v>570</v>
      </c>
      <c r="J30" s="256" t="s">
        <v>571</v>
      </c>
      <c r="K30" s="256" t="s">
        <v>486</v>
      </c>
      <c r="L30" s="257" t="s">
        <v>461</v>
      </c>
      <c r="M30" s="248"/>
    </row>
    <row r="31" spans="2:13" x14ac:dyDescent="0.25">
      <c r="B31" s="258"/>
      <c r="C31" s="724"/>
      <c r="D31" s="708" t="s">
        <v>517</v>
      </c>
      <c r="E31" s="709" t="s">
        <v>505</v>
      </c>
      <c r="F31" s="720"/>
      <c r="G31" s="710"/>
      <c r="H31" s="711"/>
      <c r="I31" s="742" t="s">
        <v>505</v>
      </c>
      <c r="J31" s="711" t="s">
        <v>505</v>
      </c>
      <c r="K31" s="744"/>
      <c r="L31" s="712"/>
      <c r="M31" s="248"/>
    </row>
    <row r="32" spans="2:13" x14ac:dyDescent="0.25">
      <c r="B32" s="254"/>
      <c r="C32" s="725"/>
      <c r="D32" s="713"/>
      <c r="E32" s="714"/>
      <c r="F32" s="721"/>
      <c r="G32" s="716"/>
      <c r="H32" s="717"/>
      <c r="I32" s="743"/>
      <c r="J32" s="717"/>
      <c r="K32" s="745"/>
      <c r="L32" s="718"/>
      <c r="M32" s="248"/>
    </row>
    <row r="33" spans="2:13" x14ac:dyDescent="0.25">
      <c r="B33" s="254"/>
      <c r="C33" s="725"/>
      <c r="D33" s="713"/>
      <c r="E33" s="714"/>
      <c r="F33" s="721"/>
      <c r="G33" s="716"/>
      <c r="H33" s="717"/>
      <c r="I33" s="743"/>
      <c r="J33" s="717"/>
      <c r="K33" s="745"/>
      <c r="L33" s="718"/>
      <c r="M33" s="248"/>
    </row>
    <row r="34" spans="2:13" x14ac:dyDescent="0.25">
      <c r="B34" s="254"/>
      <c r="C34" s="725"/>
      <c r="D34" s="713"/>
      <c r="E34" s="714"/>
      <c r="F34" s="721"/>
      <c r="G34" s="716"/>
      <c r="H34" s="717"/>
      <c r="I34" s="743"/>
      <c r="J34" s="717"/>
      <c r="K34" s="745"/>
      <c r="L34" s="718"/>
      <c r="M34" s="248"/>
    </row>
    <row r="35" spans="2:13" x14ac:dyDescent="0.25">
      <c r="B35" s="254"/>
      <c r="C35" s="725"/>
      <c r="D35" s="713"/>
      <c r="E35" s="714"/>
      <c r="F35" s="721"/>
      <c r="G35" s="716"/>
      <c r="H35" s="717"/>
      <c r="I35" s="743"/>
      <c r="J35" s="717"/>
      <c r="K35" s="745"/>
      <c r="L35" s="718"/>
      <c r="M35" s="248"/>
    </row>
    <row r="36" spans="2:13" x14ac:dyDescent="0.25">
      <c r="B36" s="254"/>
      <c r="C36" s="751"/>
      <c r="D36" s="752"/>
      <c r="E36" s="753"/>
      <c r="F36" s="754"/>
      <c r="G36" s="755"/>
      <c r="H36" s="756"/>
      <c r="I36" s="757"/>
      <c r="J36" s="756"/>
      <c r="K36" s="758"/>
      <c r="L36" s="759"/>
      <c r="M36" s="248"/>
    </row>
    <row r="37" spans="2:13" ht="7.5" customHeight="1" thickBot="1" x14ac:dyDescent="0.3">
      <c r="B37" s="254"/>
      <c r="C37" s="983"/>
      <c r="D37" s="979"/>
      <c r="E37" s="979"/>
      <c r="F37" s="980"/>
      <c r="G37" s="980"/>
      <c r="H37" s="981"/>
      <c r="I37" s="984"/>
      <c r="J37" s="981"/>
      <c r="K37" s="981"/>
      <c r="L37" s="982"/>
      <c r="M37" s="248"/>
    </row>
    <row r="38" spans="2:13" ht="9" customHeight="1" thickBot="1" x14ac:dyDescent="0.3">
      <c r="B38" s="260"/>
      <c r="C38" s="261"/>
      <c r="D38" s="261"/>
      <c r="E38" s="261"/>
      <c r="F38" s="261"/>
      <c r="G38" s="261"/>
      <c r="H38" s="261"/>
      <c r="I38" s="261"/>
      <c r="J38" s="261"/>
      <c r="K38" s="261"/>
      <c r="L38" s="261"/>
      <c r="M38" s="262"/>
    </row>
    <row r="43" spans="2:13" ht="14.25" customHeight="1" x14ac:dyDescent="0.25"/>
  </sheetData>
  <sheetProtection algorithmName="SHA-512" hashValue="TtjVe0sMJ6qH/gUaiY2j74X92meHGBTxUBbnYFb29+GWElhSckOTgx+oSFfmzwAKH4s5C6vAAZvN9HX0U0gvmw==" saltValue="kTa2IcjZASx7q5GKGSLT1Q==" spinCount="100000" sheet="1" formatCells="0" formatColumns="0" formatRows="0" insertRows="0"/>
  <mergeCells count="2">
    <mergeCell ref="C13:L13"/>
    <mergeCell ref="C15:I15"/>
  </mergeCells>
  <dataValidations count="5">
    <dataValidation type="list" allowBlank="1" showInputMessage="1" showErrorMessage="1" sqref="D19:D27 D31:D37">
      <formula1>Project_Type</formula1>
    </dataValidation>
    <dataValidation type="list" allowBlank="1" showInputMessage="1" showErrorMessage="1" sqref="E19:E27 E31:E37">
      <formula1>Act_Typ</formula1>
    </dataValidation>
    <dataValidation type="list" allowBlank="1" showInputMessage="1" showErrorMessage="1" sqref="J19:J27">
      <formula1>OnTime_OnBudget</formula1>
    </dataValidation>
    <dataValidation type="list" allowBlank="1" showInputMessage="1" showErrorMessage="1" sqref="I31:I37">
      <formula1>Project_Status</formula1>
    </dataValidation>
    <dataValidation type="list" allowBlank="1" showInputMessage="1" showErrorMessage="1" sqref="J31:J37">
      <formula1>OnTime_OnBudget2</formula1>
    </dataValidation>
  </dataValidations>
  <pageMargins left="0.7" right="0.7" top="0.75" bottom="0.75" header="0.3" footer="0.3"/>
  <pageSetup scale="87" orientation="landscape" r:id="rId1"/>
  <headerFooter>
    <oddFooter>&amp;LForm 9C
Project Sponsor Experience&amp;CCFA Forms</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113"/>
  <sheetViews>
    <sheetView workbookViewId="0">
      <selection activeCell="F10" sqref="F10"/>
    </sheetView>
  </sheetViews>
  <sheetFormatPr defaultRowHeight="15" x14ac:dyDescent="0.25"/>
  <cols>
    <col min="1" max="1" width="3.140625" bestFit="1" customWidth="1"/>
    <col min="2" max="2" width="123.42578125" bestFit="1" customWidth="1"/>
  </cols>
  <sheetData>
    <row r="1" spans="1:2" x14ac:dyDescent="0.25">
      <c r="A1" t="s">
        <v>959</v>
      </c>
    </row>
    <row r="2" spans="1:2" x14ac:dyDescent="0.25">
      <c r="A2" s="1760" t="s">
        <v>984</v>
      </c>
      <c r="B2" s="1760"/>
    </row>
    <row r="3" spans="1:2" x14ac:dyDescent="0.25">
      <c r="B3" t="s">
        <v>985</v>
      </c>
    </row>
    <row r="4" spans="1:2" x14ac:dyDescent="0.25">
      <c r="B4" t="s">
        <v>986</v>
      </c>
    </row>
    <row r="5" spans="1:2" x14ac:dyDescent="0.25">
      <c r="B5" t="s">
        <v>987</v>
      </c>
    </row>
    <row r="6" spans="1:2" x14ac:dyDescent="0.25">
      <c r="B6" t="s">
        <v>988</v>
      </c>
    </row>
    <row r="9" spans="1:2" x14ac:dyDescent="0.25">
      <c r="A9" s="1706">
        <v>1</v>
      </c>
      <c r="B9" s="1706"/>
    </row>
    <row r="10" spans="1:2" ht="30" x14ac:dyDescent="0.25">
      <c r="B10" s="1601" t="s">
        <v>1044</v>
      </c>
    </row>
    <row r="12" spans="1:2" x14ac:dyDescent="0.25">
      <c r="A12" s="1706" t="s">
        <v>989</v>
      </c>
      <c r="B12" s="1706"/>
    </row>
    <row r="13" spans="1:2" x14ac:dyDescent="0.25">
      <c r="B13" t="s">
        <v>990</v>
      </c>
    </row>
    <row r="14" spans="1:2" x14ac:dyDescent="0.25">
      <c r="B14" t="s">
        <v>991</v>
      </c>
    </row>
    <row r="16" spans="1:2" x14ac:dyDescent="0.25">
      <c r="A16" s="1706" t="s">
        <v>992</v>
      </c>
      <c r="B16" s="1706"/>
    </row>
    <row r="17" spans="1:2" x14ac:dyDescent="0.25">
      <c r="B17" t="s">
        <v>993</v>
      </c>
    </row>
    <row r="18" spans="1:2" x14ac:dyDescent="0.25">
      <c r="B18" t="s">
        <v>994</v>
      </c>
    </row>
    <row r="19" spans="1:2" x14ac:dyDescent="0.25">
      <c r="B19" t="s">
        <v>995</v>
      </c>
    </row>
    <row r="21" spans="1:2" x14ac:dyDescent="0.25">
      <c r="A21" s="1706">
        <v>3</v>
      </c>
      <c r="B21" s="1706"/>
    </row>
    <row r="22" spans="1:2" x14ac:dyDescent="0.25">
      <c r="B22" t="s">
        <v>996</v>
      </c>
    </row>
    <row r="24" spans="1:2" x14ac:dyDescent="0.25">
      <c r="A24" s="1706" t="s">
        <v>614</v>
      </c>
      <c r="B24" s="1706"/>
    </row>
    <row r="25" spans="1:2" x14ac:dyDescent="0.25">
      <c r="B25" t="s">
        <v>997</v>
      </c>
    </row>
    <row r="27" spans="1:2" x14ac:dyDescent="0.25">
      <c r="B27" t="s">
        <v>1041</v>
      </c>
    </row>
    <row r="28" spans="1:2" x14ac:dyDescent="0.25">
      <c r="B28" t="s">
        <v>1042</v>
      </c>
    </row>
    <row r="29" spans="1:2" x14ac:dyDescent="0.25">
      <c r="B29" t="s">
        <v>1043</v>
      </c>
    </row>
    <row r="31" spans="1:2" x14ac:dyDescent="0.25">
      <c r="B31" t="s">
        <v>998</v>
      </c>
    </row>
    <row r="33" spans="1:2" x14ac:dyDescent="0.25">
      <c r="B33" t="s">
        <v>999</v>
      </c>
    </row>
    <row r="34" spans="1:2" x14ac:dyDescent="0.25">
      <c r="B34" t="s">
        <v>1000</v>
      </c>
    </row>
    <row r="36" spans="1:2" x14ac:dyDescent="0.25">
      <c r="A36" s="1706" t="s">
        <v>1045</v>
      </c>
      <c r="B36" s="1706"/>
    </row>
    <row r="38" spans="1:2" x14ac:dyDescent="0.25">
      <c r="B38" t="s">
        <v>1046</v>
      </c>
    </row>
    <row r="40" spans="1:2" x14ac:dyDescent="0.25">
      <c r="A40" s="1706" t="s">
        <v>1001</v>
      </c>
      <c r="B40" s="1706"/>
    </row>
    <row r="42" spans="1:2" x14ac:dyDescent="0.25">
      <c r="B42" t="s">
        <v>1002</v>
      </c>
    </row>
    <row r="43" spans="1:2" x14ac:dyDescent="0.25">
      <c r="B43" t="s">
        <v>1003</v>
      </c>
    </row>
    <row r="45" spans="1:2" x14ac:dyDescent="0.25">
      <c r="A45" s="1706" t="s">
        <v>1004</v>
      </c>
      <c r="B45" s="1706"/>
    </row>
    <row r="47" spans="1:2" x14ac:dyDescent="0.25">
      <c r="B47" t="s">
        <v>1005</v>
      </c>
    </row>
    <row r="48" spans="1:2" x14ac:dyDescent="0.25">
      <c r="B48" t="s">
        <v>1006</v>
      </c>
    </row>
    <row r="50" spans="1:2" x14ac:dyDescent="0.25">
      <c r="B50" t="s">
        <v>1007</v>
      </c>
    </row>
    <row r="51" spans="1:2" x14ac:dyDescent="0.25">
      <c r="B51" t="s">
        <v>1008</v>
      </c>
    </row>
    <row r="53" spans="1:2" x14ac:dyDescent="0.25">
      <c r="A53" s="1706" t="s">
        <v>1047</v>
      </c>
      <c r="B53" s="1706"/>
    </row>
    <row r="55" spans="1:2" x14ac:dyDescent="0.25">
      <c r="B55" t="s">
        <v>999</v>
      </c>
    </row>
    <row r="56" spans="1:2" x14ac:dyDescent="0.25">
      <c r="B56" t="s">
        <v>1000</v>
      </c>
    </row>
    <row r="58" spans="1:2" x14ac:dyDescent="0.25">
      <c r="B58" t="s">
        <v>1048</v>
      </c>
    </row>
    <row r="60" spans="1:2" x14ac:dyDescent="0.25">
      <c r="A60" s="1706" t="s">
        <v>1009</v>
      </c>
      <c r="B60" s="1706"/>
    </row>
    <row r="62" spans="1:2" x14ac:dyDescent="0.25">
      <c r="B62" t="s">
        <v>1010</v>
      </c>
    </row>
    <row r="63" spans="1:2" x14ac:dyDescent="0.25">
      <c r="B63" t="s">
        <v>1011</v>
      </c>
    </row>
    <row r="64" spans="1:2" x14ac:dyDescent="0.25">
      <c r="B64" t="s">
        <v>1012</v>
      </c>
    </row>
    <row r="66" spans="1:2" x14ac:dyDescent="0.25">
      <c r="A66" s="1706" t="s">
        <v>1013</v>
      </c>
      <c r="B66" s="1706"/>
    </row>
    <row r="68" spans="1:2" x14ac:dyDescent="0.25">
      <c r="B68" t="s">
        <v>1014</v>
      </c>
    </row>
    <row r="69" spans="1:2" x14ac:dyDescent="0.25">
      <c r="B69" t="s">
        <v>1049</v>
      </c>
    </row>
    <row r="70" spans="1:2" x14ac:dyDescent="0.25">
      <c r="B70" t="s">
        <v>1015</v>
      </c>
    </row>
    <row r="72" spans="1:2" x14ac:dyDescent="0.25">
      <c r="B72" t="s">
        <v>1016</v>
      </c>
    </row>
    <row r="74" spans="1:2" x14ac:dyDescent="0.25">
      <c r="B74" s="1750" t="s">
        <v>1017</v>
      </c>
    </row>
    <row r="76" spans="1:2" x14ac:dyDescent="0.25">
      <c r="B76" t="s">
        <v>1050</v>
      </c>
    </row>
    <row r="77" spans="1:2" x14ac:dyDescent="0.25">
      <c r="B77" s="1708"/>
    </row>
    <row r="78" spans="1:2" x14ac:dyDescent="0.25">
      <c r="A78" s="1706" t="s">
        <v>1018</v>
      </c>
      <c r="B78" s="1706"/>
    </row>
    <row r="80" spans="1:2" x14ac:dyDescent="0.25">
      <c r="B80" t="s">
        <v>1050</v>
      </c>
    </row>
    <row r="82" spans="1:2" x14ac:dyDescent="0.25">
      <c r="A82" s="1706" t="s">
        <v>1019</v>
      </c>
      <c r="B82" s="1706"/>
    </row>
    <row r="83" spans="1:2" x14ac:dyDescent="0.25">
      <c r="B83" t="s">
        <v>1020</v>
      </c>
    </row>
    <row r="84" spans="1:2" x14ac:dyDescent="0.25">
      <c r="B84" t="s">
        <v>1021</v>
      </c>
    </row>
    <row r="86" spans="1:2" x14ac:dyDescent="0.25">
      <c r="B86" t="s">
        <v>1051</v>
      </c>
    </row>
    <row r="88" spans="1:2" x14ac:dyDescent="0.25">
      <c r="B88" t="s">
        <v>1022</v>
      </c>
    </row>
    <row r="89" spans="1:2" x14ac:dyDescent="0.25">
      <c r="B89" t="s">
        <v>1023</v>
      </c>
    </row>
    <row r="91" spans="1:2" x14ac:dyDescent="0.25">
      <c r="B91" s="1707" t="s">
        <v>1024</v>
      </c>
    </row>
    <row r="92" spans="1:2" x14ac:dyDescent="0.25">
      <c r="B92" s="1707" t="s">
        <v>1025</v>
      </c>
    </row>
    <row r="94" spans="1:2" x14ac:dyDescent="0.25">
      <c r="A94" s="1706" t="s">
        <v>1026</v>
      </c>
      <c r="B94" s="1706"/>
    </row>
    <row r="96" spans="1:2" x14ac:dyDescent="0.25">
      <c r="B96" t="s">
        <v>1052</v>
      </c>
    </row>
    <row r="98" spans="1:2" x14ac:dyDescent="0.25">
      <c r="A98" s="1706" t="s">
        <v>1027</v>
      </c>
      <c r="B98" s="1706"/>
    </row>
    <row r="100" spans="1:2" x14ac:dyDescent="0.25">
      <c r="B100" t="s">
        <v>1053</v>
      </c>
    </row>
    <row r="101" spans="1:2" x14ac:dyDescent="0.25">
      <c r="B101" t="s">
        <v>1028</v>
      </c>
    </row>
    <row r="102" spans="1:2" x14ac:dyDescent="0.25">
      <c r="B102" t="s">
        <v>1029</v>
      </c>
    </row>
    <row r="103" spans="1:2" x14ac:dyDescent="0.25">
      <c r="B103" t="s">
        <v>1030</v>
      </c>
    </row>
    <row r="105" spans="1:2" x14ac:dyDescent="0.25">
      <c r="B105" t="s">
        <v>1031</v>
      </c>
    </row>
    <row r="107" spans="1:2" x14ac:dyDescent="0.25">
      <c r="A107" s="1706" t="s">
        <v>1032</v>
      </c>
      <c r="B107" s="1706"/>
    </row>
    <row r="108" spans="1:2" x14ac:dyDescent="0.25">
      <c r="B108" s="1707"/>
    </row>
    <row r="109" spans="1:2" x14ac:dyDescent="0.25">
      <c r="B109" s="1707" t="s">
        <v>1033</v>
      </c>
    </row>
    <row r="111" spans="1:2" x14ac:dyDescent="0.25">
      <c r="A111" s="1706" t="s">
        <v>1034</v>
      </c>
      <c r="B111" s="1706"/>
    </row>
    <row r="112" spans="1:2" x14ac:dyDescent="0.25">
      <c r="B112" s="1708"/>
    </row>
    <row r="113" spans="2:2" x14ac:dyDescent="0.25">
      <c r="B113" t="s">
        <v>1035</v>
      </c>
    </row>
  </sheetData>
  <sheetProtection algorithmName="SHA-512" hashValue="DsSj9Ya8gE8U6KVaOLErbULnaAWwiN57w5YsL1mzHTgqnpPvR5c7p8LwmHfCaitXrR++/kN+TnAdy23dDq8blQ==" saltValue="erTS0rH3v0uPjfVCpq8WAA==" spinCount="100000" sheet="1" objects="1" scenarios="1"/>
  <mergeCells count="1">
    <mergeCell ref="A2:B2"/>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pageSetUpPr fitToPage="1"/>
  </sheetPr>
  <dimension ref="B13:L42"/>
  <sheetViews>
    <sheetView showGridLines="0" zoomScaleNormal="100" workbookViewId="0">
      <selection activeCell="D21" sqref="D21"/>
    </sheetView>
  </sheetViews>
  <sheetFormatPr defaultColWidth="9.140625" defaultRowHeight="15" x14ac:dyDescent="0.25"/>
  <cols>
    <col min="1" max="2" width="1.7109375" style="315" customWidth="1"/>
    <col min="3" max="3" width="27.140625" style="315" customWidth="1"/>
    <col min="4" max="5" width="9.140625" style="315"/>
    <col min="6" max="6" width="15.28515625" style="315" customWidth="1"/>
    <col min="7" max="7" width="14.28515625" style="315" customWidth="1"/>
    <col min="8" max="9" width="16.5703125" style="315" customWidth="1"/>
    <col min="10" max="10" width="14.85546875" style="315" customWidth="1"/>
    <col min="11" max="11" width="17.140625" style="315" customWidth="1"/>
    <col min="12" max="12" width="1.7109375" style="315" customWidth="1"/>
    <col min="13" max="16384" width="9.140625" style="315"/>
  </cols>
  <sheetData>
    <row r="13" spans="2:12" ht="7.5" customHeight="1" thickBot="1" x14ac:dyDescent="0.3">
      <c r="B13" s="478"/>
      <c r="C13" s="478"/>
      <c r="D13" s="478"/>
      <c r="E13" s="478"/>
      <c r="F13" s="478"/>
      <c r="G13" s="478"/>
      <c r="H13" s="478"/>
      <c r="I13" s="478"/>
      <c r="J13" s="478"/>
      <c r="K13" s="478"/>
      <c r="L13" s="478"/>
    </row>
    <row r="14" spans="2:12" ht="9" customHeight="1" x14ac:dyDescent="0.3">
      <c r="B14" s="243"/>
      <c r="C14" s="264"/>
      <c r="D14" s="244"/>
      <c r="E14" s="244"/>
      <c r="F14" s="244"/>
      <c r="G14" s="244"/>
      <c r="H14" s="244"/>
      <c r="I14" s="245"/>
      <c r="J14" s="244"/>
      <c r="K14" s="244"/>
      <c r="L14" s="246"/>
    </row>
    <row r="15" spans="2:12" ht="18.75" x14ac:dyDescent="0.3">
      <c r="B15" s="247"/>
      <c r="C15" s="900" t="s">
        <v>508</v>
      </c>
      <c r="D15" s="526"/>
      <c r="E15" s="526"/>
      <c r="F15" s="526"/>
      <c r="G15" s="526"/>
      <c r="H15" s="526"/>
      <c r="I15" s="526"/>
      <c r="J15" s="526"/>
      <c r="K15" s="526"/>
      <c r="L15" s="248"/>
    </row>
    <row r="16" spans="2:12" ht="15" customHeight="1" x14ac:dyDescent="0.3">
      <c r="B16" s="247"/>
      <c r="C16" s="112"/>
      <c r="D16" s="534"/>
      <c r="E16" s="534"/>
      <c r="F16" s="534"/>
      <c r="G16" s="534"/>
      <c r="H16" s="534"/>
      <c r="I16" s="534"/>
      <c r="J16" s="534"/>
      <c r="K16" s="534"/>
      <c r="L16" s="248"/>
    </row>
    <row r="17" spans="2:12" ht="15.75" thickBot="1" x14ac:dyDescent="0.3">
      <c r="B17" s="249"/>
      <c r="C17" s="2161" t="str">
        <f>IF('1'!G5="",Messages!B3,(CONCATENATE("Project Name: ",'1'!G5)))</f>
        <v>Enter Project Name on Form 1</v>
      </c>
      <c r="D17" s="2161"/>
      <c r="E17" s="2161"/>
      <c r="F17" s="2161"/>
      <c r="G17" s="2161"/>
      <c r="H17" s="2161"/>
      <c r="I17" s="2161"/>
      <c r="J17" s="2161"/>
      <c r="K17" s="17"/>
      <c r="L17" s="251"/>
    </row>
    <row r="18" spans="2:12" ht="22.5" customHeight="1" x14ac:dyDescent="0.25">
      <c r="B18" s="249"/>
      <c r="C18" s="149"/>
      <c r="D18" s="250"/>
      <c r="E18" s="250"/>
      <c r="F18" s="250"/>
      <c r="G18" s="250"/>
      <c r="H18" s="250"/>
      <c r="I18" s="250"/>
      <c r="J18" s="250"/>
      <c r="K18" s="250"/>
      <c r="L18" s="251"/>
    </row>
    <row r="19" spans="2:12" ht="15.75" customHeight="1" x14ac:dyDescent="0.25">
      <c r="B19" s="249"/>
      <c r="C19" s="267" t="s">
        <v>463</v>
      </c>
      <c r="D19" s="267"/>
      <c r="E19" s="267"/>
      <c r="F19" s="267"/>
      <c r="G19" s="267"/>
      <c r="H19" s="250"/>
      <c r="I19" s="250"/>
      <c r="J19" s="250"/>
      <c r="K19" s="250"/>
      <c r="L19" s="251"/>
    </row>
    <row r="20" spans="2:12" x14ac:dyDescent="0.25">
      <c r="B20" s="254"/>
      <c r="C20" s="1544" t="s">
        <v>464</v>
      </c>
      <c r="D20" s="2162" t="str">
        <f>IF('1'!G16="",Messages!B109,'1'!G16)</f>
        <v>Enter Development Consultant Firm Name on Form 1</v>
      </c>
      <c r="E20" s="2163"/>
      <c r="F20" s="2163"/>
      <c r="G20" s="2163"/>
      <c r="H20" s="2163"/>
      <c r="I20" s="2163"/>
      <c r="J20" s="2164"/>
      <c r="K20" s="112"/>
      <c r="L20" s="265"/>
    </row>
    <row r="21" spans="2:12" ht="3.75" customHeight="1" thickBot="1" x14ac:dyDescent="0.3">
      <c r="B21" s="254"/>
      <c r="C21" s="113"/>
      <c r="D21" s="112"/>
      <c r="E21" s="112"/>
      <c r="F21" s="112"/>
      <c r="G21" s="112"/>
      <c r="H21" s="112"/>
      <c r="I21" s="112"/>
      <c r="J21" s="112"/>
      <c r="K21" s="112"/>
      <c r="L21" s="248"/>
    </row>
    <row r="22" spans="2:12" ht="24.75" thickBot="1" x14ac:dyDescent="0.3">
      <c r="B22" s="254"/>
      <c r="C22" s="268" t="s">
        <v>921</v>
      </c>
      <c r="D22" s="726" t="s">
        <v>455</v>
      </c>
      <c r="E22" s="255" t="s">
        <v>456</v>
      </c>
      <c r="F22" s="256" t="s">
        <v>458</v>
      </c>
      <c r="G22" s="256" t="s">
        <v>483</v>
      </c>
      <c r="H22" s="256" t="s">
        <v>459</v>
      </c>
      <c r="I22" s="726" t="s">
        <v>577</v>
      </c>
      <c r="J22" s="256" t="s">
        <v>460</v>
      </c>
      <c r="K22" s="257" t="s">
        <v>461</v>
      </c>
      <c r="L22" s="248"/>
    </row>
    <row r="23" spans="2:12" x14ac:dyDescent="0.25">
      <c r="B23" s="258"/>
      <c r="C23" s="553"/>
      <c r="D23" s="708" t="s">
        <v>517</v>
      </c>
      <c r="E23" s="709" t="s">
        <v>505</v>
      </c>
      <c r="F23" s="727"/>
      <c r="G23" s="584"/>
      <c r="H23" s="710"/>
      <c r="I23" s="710" t="s">
        <v>505</v>
      </c>
      <c r="J23" s="711"/>
      <c r="K23" s="712"/>
      <c r="L23" s="248"/>
    </row>
    <row r="24" spans="2:12" x14ac:dyDescent="0.25">
      <c r="B24" s="254"/>
      <c r="C24" s="556"/>
      <c r="D24" s="713"/>
      <c r="E24" s="714"/>
      <c r="F24" s="728"/>
      <c r="G24" s="715"/>
      <c r="H24" s="716"/>
      <c r="I24" s="716"/>
      <c r="J24" s="717"/>
      <c r="K24" s="718"/>
      <c r="L24" s="248"/>
    </row>
    <row r="25" spans="2:12" x14ac:dyDescent="0.25">
      <c r="B25" s="254"/>
      <c r="C25" s="556"/>
      <c r="D25" s="713"/>
      <c r="E25" s="714"/>
      <c r="F25" s="728"/>
      <c r="G25" s="715"/>
      <c r="H25" s="716"/>
      <c r="I25" s="716"/>
      <c r="J25" s="717"/>
      <c r="K25" s="718"/>
      <c r="L25" s="248"/>
    </row>
    <row r="26" spans="2:12" x14ac:dyDescent="0.25">
      <c r="B26" s="254"/>
      <c r="C26" s="556"/>
      <c r="D26" s="713"/>
      <c r="E26" s="714"/>
      <c r="F26" s="728"/>
      <c r="G26" s="715"/>
      <c r="H26" s="716"/>
      <c r="I26" s="716"/>
      <c r="J26" s="717"/>
      <c r="K26" s="718"/>
      <c r="L26" s="248"/>
    </row>
    <row r="27" spans="2:12" x14ac:dyDescent="0.25">
      <c r="B27" s="254"/>
      <c r="C27" s="556"/>
      <c r="D27" s="713"/>
      <c r="E27" s="714"/>
      <c r="F27" s="728"/>
      <c r="G27" s="715"/>
      <c r="H27" s="716"/>
      <c r="I27" s="716"/>
      <c r="J27" s="717"/>
      <c r="K27" s="718"/>
      <c r="L27" s="248"/>
    </row>
    <row r="28" spans="2:12" x14ac:dyDescent="0.25">
      <c r="B28" s="259"/>
      <c r="C28" s="556"/>
      <c r="D28" s="713"/>
      <c r="E28" s="714"/>
      <c r="F28" s="728"/>
      <c r="G28" s="715"/>
      <c r="H28" s="716"/>
      <c r="I28" s="716"/>
      <c r="J28" s="717"/>
      <c r="K28" s="718"/>
      <c r="L28" s="248"/>
    </row>
    <row r="29" spans="2:12" x14ac:dyDescent="0.25">
      <c r="B29" s="259"/>
      <c r="C29" s="556"/>
      <c r="D29" s="713"/>
      <c r="E29" s="714"/>
      <c r="F29" s="728"/>
      <c r="G29" s="715"/>
      <c r="H29" s="716"/>
      <c r="I29" s="716"/>
      <c r="J29" s="717"/>
      <c r="K29" s="718"/>
      <c r="L29" s="248"/>
    </row>
    <row r="30" spans="2:12" x14ac:dyDescent="0.25">
      <c r="B30" s="254"/>
      <c r="C30" s="556"/>
      <c r="D30" s="713"/>
      <c r="E30" s="714"/>
      <c r="F30" s="728"/>
      <c r="G30" s="715"/>
      <c r="H30" s="716"/>
      <c r="I30" s="716"/>
      <c r="J30" s="717"/>
      <c r="K30" s="718"/>
      <c r="L30" s="248"/>
    </row>
    <row r="31" spans="2:12" ht="7.5" customHeight="1" thickBot="1" x14ac:dyDescent="0.3">
      <c r="B31" s="254"/>
      <c r="C31" s="924"/>
      <c r="D31" s="985"/>
      <c r="E31" s="986"/>
      <c r="F31" s="987"/>
      <c r="G31" s="988"/>
      <c r="H31" s="989"/>
      <c r="I31" s="989"/>
      <c r="J31" s="990"/>
      <c r="K31" s="991"/>
      <c r="L31" s="248"/>
    </row>
    <row r="32" spans="2:12" ht="7.5" customHeight="1" x14ac:dyDescent="0.25">
      <c r="B32" s="249"/>
      <c r="C32" s="113"/>
      <c r="D32" s="269"/>
      <c r="E32" s="269"/>
      <c r="F32" s="269"/>
      <c r="G32" s="269"/>
      <c r="H32" s="269"/>
      <c r="I32" s="269"/>
      <c r="J32" s="269"/>
      <c r="K32" s="269"/>
      <c r="L32" s="251"/>
    </row>
    <row r="33" spans="2:12" ht="16.5" customHeight="1" thickBot="1" x14ac:dyDescent="0.3">
      <c r="B33" s="249"/>
      <c r="C33" s="263" t="s">
        <v>465</v>
      </c>
      <c r="D33" s="263"/>
      <c r="E33" s="263"/>
      <c r="F33" s="263"/>
      <c r="G33" s="263"/>
      <c r="H33" s="250"/>
      <c r="I33" s="250"/>
      <c r="J33" s="250"/>
      <c r="K33" s="250"/>
      <c r="L33" s="251"/>
    </row>
    <row r="34" spans="2:12" ht="24.75" thickBot="1" x14ac:dyDescent="0.3">
      <c r="B34" s="254"/>
      <c r="C34" s="268" t="s">
        <v>922</v>
      </c>
      <c r="D34" s="726" t="s">
        <v>455</v>
      </c>
      <c r="E34" s="255" t="s">
        <v>456</v>
      </c>
      <c r="F34" s="256" t="s">
        <v>458</v>
      </c>
      <c r="G34" s="256" t="s">
        <v>483</v>
      </c>
      <c r="H34" s="256" t="s">
        <v>570</v>
      </c>
      <c r="I34" s="726" t="s">
        <v>577</v>
      </c>
      <c r="J34" s="256" t="s">
        <v>578</v>
      </c>
      <c r="K34" s="257" t="s">
        <v>461</v>
      </c>
      <c r="L34" s="248"/>
    </row>
    <row r="35" spans="2:12" x14ac:dyDescent="0.25">
      <c r="B35" s="258"/>
      <c r="C35" s="553"/>
      <c r="D35" s="729" t="s">
        <v>517</v>
      </c>
      <c r="E35" s="730" t="s">
        <v>505</v>
      </c>
      <c r="F35" s="709"/>
      <c r="G35" s="720"/>
      <c r="H35" s="710"/>
      <c r="I35" s="710" t="s">
        <v>505</v>
      </c>
      <c r="J35" s="711"/>
      <c r="K35" s="712"/>
      <c r="L35" s="248"/>
    </row>
    <row r="36" spans="2:12" x14ac:dyDescent="0.25">
      <c r="B36" s="254"/>
      <c r="C36" s="556"/>
      <c r="D36" s="731"/>
      <c r="E36" s="732"/>
      <c r="F36" s="714"/>
      <c r="G36" s="721"/>
      <c r="H36" s="716"/>
      <c r="I36" s="716"/>
      <c r="J36" s="717"/>
      <c r="K36" s="718"/>
      <c r="L36" s="248"/>
    </row>
    <row r="37" spans="2:12" x14ac:dyDescent="0.25">
      <c r="B37" s="254"/>
      <c r="C37" s="556"/>
      <c r="D37" s="731"/>
      <c r="E37" s="732"/>
      <c r="F37" s="714"/>
      <c r="G37" s="721"/>
      <c r="H37" s="716"/>
      <c r="I37" s="716"/>
      <c r="J37" s="717"/>
      <c r="K37" s="718"/>
      <c r="L37" s="248"/>
    </row>
    <row r="38" spans="2:12" x14ac:dyDescent="0.25">
      <c r="B38" s="254"/>
      <c r="C38" s="556"/>
      <c r="D38" s="731"/>
      <c r="E38" s="732"/>
      <c r="F38" s="714"/>
      <c r="G38" s="721"/>
      <c r="H38" s="716"/>
      <c r="I38" s="716"/>
      <c r="J38" s="717"/>
      <c r="K38" s="718"/>
      <c r="L38" s="248"/>
    </row>
    <row r="39" spans="2:12" x14ac:dyDescent="0.25">
      <c r="B39" s="254"/>
      <c r="C39" s="556"/>
      <c r="D39" s="731"/>
      <c r="E39" s="732"/>
      <c r="F39" s="714"/>
      <c r="G39" s="721"/>
      <c r="H39" s="716"/>
      <c r="I39" s="716"/>
      <c r="J39" s="717"/>
      <c r="K39" s="718"/>
      <c r="L39" s="248"/>
    </row>
    <row r="40" spans="2:12" x14ac:dyDescent="0.25">
      <c r="B40" s="254"/>
      <c r="C40" s="764"/>
      <c r="D40" s="765"/>
      <c r="E40" s="766"/>
      <c r="F40" s="753"/>
      <c r="G40" s="754"/>
      <c r="H40" s="755"/>
      <c r="I40" s="755"/>
      <c r="J40" s="756"/>
      <c r="K40" s="759"/>
      <c r="L40" s="248"/>
    </row>
    <row r="41" spans="2:12" ht="7.5" customHeight="1" thickBot="1" x14ac:dyDescent="0.3">
      <c r="B41" s="254"/>
      <c r="C41" s="924"/>
      <c r="D41" s="992"/>
      <c r="E41" s="993"/>
      <c r="F41" s="986"/>
      <c r="G41" s="989"/>
      <c r="H41" s="989"/>
      <c r="I41" s="989"/>
      <c r="J41" s="990"/>
      <c r="K41" s="991"/>
      <c r="L41" s="248"/>
    </row>
    <row r="42" spans="2:12" ht="9" customHeight="1" thickBot="1" x14ac:dyDescent="0.3">
      <c r="B42" s="260"/>
      <c r="C42" s="266"/>
      <c r="D42" s="261"/>
      <c r="E42" s="261"/>
      <c r="F42" s="261"/>
      <c r="G42" s="261"/>
      <c r="H42" s="261"/>
      <c r="I42" s="261"/>
      <c r="J42" s="261"/>
      <c r="K42" s="261"/>
      <c r="L42" s="262"/>
    </row>
  </sheetData>
  <sheetProtection algorithmName="SHA-512" hashValue="wiCC7o65WJ7/zHBQ7lURoXkr/fNyJgwLqeW06l/trhyrb32ufxQYcCTD9NGS6BkeVAvqvF9NBI+5Q4FJifFWuw==" saltValue="Ks0oxdpngqiSC0oMcE53ZQ==" spinCount="100000" sheet="1" formatCells="0" formatColumns="0" formatRows="0" insertRows="0"/>
  <mergeCells count="2">
    <mergeCell ref="C17:J17"/>
    <mergeCell ref="D20:J20"/>
  </mergeCells>
  <dataValidations count="5">
    <dataValidation type="list" allowBlank="1" showInputMessage="1" showErrorMessage="1" sqref="I23:I31">
      <formula1>OnTime_OnBudget</formula1>
    </dataValidation>
    <dataValidation type="list" allowBlank="1" showInputMessage="1" showErrorMessage="1" sqref="D23:D31 D35:D41">
      <formula1>Project_Type</formula1>
    </dataValidation>
    <dataValidation type="list" allowBlank="1" showInputMessage="1" showErrorMessage="1" sqref="E23:E31 E35:E41">
      <formula1>Act_Typ</formula1>
    </dataValidation>
    <dataValidation type="list" allowBlank="1" showInputMessage="1" showErrorMessage="1" sqref="H35:H41">
      <formula1>Project_Status</formula1>
    </dataValidation>
    <dataValidation type="list" allowBlank="1" showInputMessage="1" showErrorMessage="1" sqref="I35:I41">
      <formula1>OnTime_OnBudget2</formula1>
    </dataValidation>
  </dataValidations>
  <pageMargins left="0.7" right="0.7" top="0.75" bottom="0.75" header="0.3" footer="0.3"/>
  <pageSetup scale="85" orientation="landscape" r:id="rId1"/>
  <headerFooter>
    <oddFooter>&amp;LForm 9D
Project Development Consultant Experience&amp;CCFA Forms</oddFooter>
  </headerFooter>
  <drawing r:id="rId2"/>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5">
    <pageSetUpPr fitToPage="1"/>
  </sheetPr>
  <dimension ref="B5:J25"/>
  <sheetViews>
    <sheetView showGridLines="0" zoomScaleNormal="100" workbookViewId="0">
      <selection activeCell="N14" sqref="N14"/>
    </sheetView>
  </sheetViews>
  <sheetFormatPr defaultColWidth="9.140625" defaultRowHeight="15" x14ac:dyDescent="0.25"/>
  <cols>
    <col min="1" max="2" width="1.7109375" style="315" customWidth="1"/>
    <col min="3" max="3" width="25.7109375" style="315" customWidth="1"/>
    <col min="4" max="4" width="14.28515625" style="315" customWidth="1"/>
    <col min="5" max="5" width="8.5703125" style="315" customWidth="1"/>
    <col min="6" max="6" width="22.85546875" style="315" customWidth="1"/>
    <col min="7" max="8" width="14.28515625" style="315" customWidth="1"/>
    <col min="9" max="9" width="12.85546875" style="315" customWidth="1"/>
    <col min="10" max="10" width="1.7109375" style="315" customWidth="1"/>
    <col min="11" max="16384" width="9.140625" style="315"/>
  </cols>
  <sheetData>
    <row r="5" spans="2:10" ht="19.5" customHeight="1" x14ac:dyDescent="0.25"/>
    <row r="6" spans="2:10" ht="7.5" customHeight="1" thickBot="1" x14ac:dyDescent="0.3">
      <c r="B6" s="478"/>
      <c r="C6" s="478"/>
      <c r="D6" s="478"/>
      <c r="E6" s="478"/>
      <c r="F6" s="478"/>
      <c r="G6" s="478"/>
      <c r="H6" s="478"/>
      <c r="I6" s="478"/>
      <c r="J6" s="478"/>
    </row>
    <row r="7" spans="2:10" ht="9" customHeight="1" x14ac:dyDescent="0.25">
      <c r="B7" s="270"/>
      <c r="C7" s="244"/>
      <c r="D7" s="244"/>
      <c r="E7" s="244"/>
      <c r="F7" s="244"/>
      <c r="G7" s="244"/>
      <c r="H7" s="244"/>
      <c r="I7" s="244"/>
      <c r="J7" s="246"/>
    </row>
    <row r="8" spans="2:10" ht="18.75" x14ac:dyDescent="0.3">
      <c r="B8" s="271"/>
      <c r="C8" s="900" t="s">
        <v>509</v>
      </c>
      <c r="D8" s="526"/>
      <c r="E8" s="526"/>
      <c r="F8" s="526"/>
      <c r="G8" s="526"/>
      <c r="H8" s="526"/>
      <c r="I8" s="526"/>
      <c r="J8" s="248"/>
    </row>
    <row r="9" spans="2:10" x14ac:dyDescent="0.25">
      <c r="B9" s="271"/>
      <c r="C9" s="534"/>
      <c r="D9" s="534"/>
      <c r="E9" s="534"/>
      <c r="F9" s="534"/>
      <c r="G9" s="534"/>
      <c r="H9" s="534"/>
      <c r="I9" s="534"/>
      <c r="J9" s="248"/>
    </row>
    <row r="10" spans="2:10" ht="15.75" thickBot="1" x14ac:dyDescent="0.3">
      <c r="B10" s="249"/>
      <c r="C10" s="2161" t="str">
        <f>IF('1'!G5="",Messages!B3,(CONCATENATE("Project Name: ",'1'!G5)))</f>
        <v>Enter Project Name on Form 1</v>
      </c>
      <c r="D10" s="2161"/>
      <c r="E10" s="2161"/>
      <c r="F10" s="2161"/>
      <c r="G10" s="2161"/>
      <c r="H10"/>
      <c r="I10"/>
      <c r="J10" s="251"/>
    </row>
    <row r="11" spans="2:10" x14ac:dyDescent="0.25">
      <c r="B11" s="254"/>
      <c r="C11" s="534"/>
      <c r="D11" s="112"/>
      <c r="E11" s="112"/>
      <c r="F11" s="112"/>
      <c r="G11" s="112"/>
      <c r="H11" s="272"/>
      <c r="I11" s="272"/>
      <c r="J11" s="265"/>
    </row>
    <row r="12" spans="2:10" x14ac:dyDescent="0.25">
      <c r="B12" s="254"/>
      <c r="C12" s="1544" t="s">
        <v>466</v>
      </c>
      <c r="D12" s="2165" t="str">
        <f>IF('9A'!D69="",Messages!B113,'9A'!D69)</f>
        <v>Enter Property Management Firm Name on Form 9A</v>
      </c>
      <c r="E12" s="2165"/>
      <c r="F12" s="2165"/>
      <c r="G12" s="2165"/>
      <c r="H12" s="2165"/>
      <c r="I12" s="2166"/>
      <c r="J12" s="265"/>
    </row>
    <row r="13" spans="2:10" ht="15.75" thickBot="1" x14ac:dyDescent="0.3">
      <c r="B13" s="254"/>
      <c r="C13" s="269"/>
      <c r="D13" s="269"/>
      <c r="E13" s="112"/>
      <c r="F13" s="112"/>
      <c r="G13" s="112"/>
      <c r="H13" s="112"/>
      <c r="I13" s="112"/>
      <c r="J13" s="248"/>
    </row>
    <row r="14" spans="2:10" ht="36.75" thickBot="1" x14ac:dyDescent="0.3">
      <c r="B14" s="254"/>
      <c r="C14" s="268" t="s">
        <v>923</v>
      </c>
      <c r="D14" s="256" t="s">
        <v>458</v>
      </c>
      <c r="E14" s="256" t="s">
        <v>483</v>
      </c>
      <c r="F14" s="256" t="s">
        <v>467</v>
      </c>
      <c r="G14" s="256" t="s">
        <v>468</v>
      </c>
      <c r="H14" s="256" t="s">
        <v>484</v>
      </c>
      <c r="I14" s="257" t="s">
        <v>485</v>
      </c>
      <c r="J14" s="248"/>
    </row>
    <row r="15" spans="2:10" x14ac:dyDescent="0.25">
      <c r="B15" s="258"/>
      <c r="C15" s="1018"/>
      <c r="D15" s="733"/>
      <c r="E15" s="734"/>
      <c r="F15" s="739"/>
      <c r="G15" s="734"/>
      <c r="H15" s="734"/>
      <c r="I15" s="712"/>
      <c r="J15" s="248"/>
    </row>
    <row r="16" spans="2:10" x14ac:dyDescent="0.25">
      <c r="B16" s="254"/>
      <c r="C16" s="1016"/>
      <c r="D16" s="735"/>
      <c r="E16" s="736"/>
      <c r="F16" s="740"/>
      <c r="G16" s="736"/>
      <c r="H16" s="736"/>
      <c r="I16" s="718"/>
      <c r="J16" s="248"/>
    </row>
    <row r="17" spans="2:10" x14ac:dyDescent="0.25">
      <c r="B17" s="254"/>
      <c r="C17" s="1016"/>
      <c r="D17" s="735"/>
      <c r="E17" s="736"/>
      <c r="F17" s="740"/>
      <c r="G17" s="736"/>
      <c r="H17" s="736"/>
      <c r="I17" s="718"/>
      <c r="J17" s="248"/>
    </row>
    <row r="18" spans="2:10" x14ac:dyDescent="0.25">
      <c r="B18" s="254"/>
      <c r="C18" s="1016"/>
      <c r="D18" s="735"/>
      <c r="E18" s="736"/>
      <c r="F18" s="740"/>
      <c r="G18" s="736"/>
      <c r="H18" s="736"/>
      <c r="I18" s="718"/>
      <c r="J18" s="248"/>
    </row>
    <row r="19" spans="2:10" x14ac:dyDescent="0.25">
      <c r="B19" s="254"/>
      <c r="C19" s="1016"/>
      <c r="D19" s="735"/>
      <c r="E19" s="736"/>
      <c r="F19" s="740"/>
      <c r="G19" s="736"/>
      <c r="H19" s="736"/>
      <c r="I19" s="718"/>
      <c r="J19" s="248"/>
    </row>
    <row r="20" spans="2:10" x14ac:dyDescent="0.25">
      <c r="B20" s="259"/>
      <c r="C20" s="1016"/>
      <c r="D20" s="735"/>
      <c r="E20" s="736"/>
      <c r="F20" s="740"/>
      <c r="G20" s="736"/>
      <c r="H20" s="736"/>
      <c r="I20" s="718"/>
      <c r="J20" s="248"/>
    </row>
    <row r="21" spans="2:10" x14ac:dyDescent="0.25">
      <c r="B21" s="259"/>
      <c r="C21" s="1016"/>
      <c r="D21" s="735"/>
      <c r="E21" s="736"/>
      <c r="F21" s="740"/>
      <c r="G21" s="736"/>
      <c r="H21" s="736"/>
      <c r="I21" s="718"/>
      <c r="J21" s="248"/>
    </row>
    <row r="22" spans="2:10" x14ac:dyDescent="0.25">
      <c r="B22" s="259"/>
      <c r="C22" s="1016"/>
      <c r="D22" s="735"/>
      <c r="E22" s="736"/>
      <c r="F22" s="740"/>
      <c r="G22" s="736"/>
      <c r="H22" s="736"/>
      <c r="I22" s="718"/>
      <c r="J22" s="248"/>
    </row>
    <row r="23" spans="2:10" x14ac:dyDescent="0.25">
      <c r="B23" s="254"/>
      <c r="C23" s="1016"/>
      <c r="D23" s="735"/>
      <c r="E23" s="736"/>
      <c r="F23" s="740"/>
      <c r="G23" s="736"/>
      <c r="H23" s="736"/>
      <c r="I23" s="718"/>
      <c r="J23" s="248"/>
    </row>
    <row r="24" spans="2:10" ht="15.75" thickBot="1" x14ac:dyDescent="0.3">
      <c r="B24" s="254"/>
      <c r="C24" s="1017"/>
      <c r="D24" s="737"/>
      <c r="E24" s="738"/>
      <c r="F24" s="741"/>
      <c r="G24" s="738"/>
      <c r="H24" s="738"/>
      <c r="I24" s="719"/>
      <c r="J24" s="248"/>
    </row>
    <row r="25" spans="2:10" ht="9" customHeight="1" thickBot="1" x14ac:dyDescent="0.3">
      <c r="B25" s="260"/>
      <c r="C25" s="261"/>
      <c r="D25" s="261"/>
      <c r="E25" s="261"/>
      <c r="F25" s="261"/>
      <c r="G25" s="261"/>
      <c r="H25" s="261"/>
      <c r="I25" s="261"/>
      <c r="J25" s="262"/>
    </row>
  </sheetData>
  <sheetProtection algorithmName="SHA-512" hashValue="BKgfjN97PAJhYy/CZxnYjxQV6h5iLfHRsYxidr/9cEkKBg6qRsriZzXVmlwLetpDWjzsakx/fSZR6u5MjklDGw==" saltValue="/OIhrlrtjdJiBFkdcE3TOw==" spinCount="100000" sheet="1" formatCells="0" formatColumns="0" formatRows="0" insertRows="0"/>
  <mergeCells count="2">
    <mergeCell ref="C10:G10"/>
    <mergeCell ref="D12:I12"/>
  </mergeCells>
  <pageMargins left="0.7" right="0.7" top="0.75" bottom="0.75" header="0.3" footer="0.3"/>
  <pageSetup orientation="landscape" r:id="rId1"/>
  <headerFooter>
    <oddFooter>&amp;LForm 9E
Project Property Management Firm Experience&amp;CCFA Forms</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0000"/>
  </sheetPr>
  <dimension ref="A1:AG2"/>
  <sheetViews>
    <sheetView topLeftCell="Q1" workbookViewId="0">
      <selection activeCell="FE26" sqref="FE26"/>
    </sheetView>
  </sheetViews>
  <sheetFormatPr defaultRowHeight="15" x14ac:dyDescent="0.25"/>
  <cols>
    <col min="1" max="1" width="10.28515625" bestFit="1" customWidth="1"/>
    <col min="2" max="2" width="15.85546875" bestFit="1" customWidth="1"/>
    <col min="3" max="3" width="15.7109375" bestFit="1" customWidth="1"/>
    <col min="4" max="4" width="9.42578125" bestFit="1" customWidth="1"/>
    <col min="5" max="5" width="31.42578125" bestFit="1" customWidth="1"/>
    <col min="6" max="6" width="24.5703125" bestFit="1" customWidth="1"/>
    <col min="7" max="7" width="32.42578125" bestFit="1" customWidth="1"/>
    <col min="8" max="8" width="26.7109375" bestFit="1" customWidth="1"/>
    <col min="9" max="9" width="38.42578125" bestFit="1" customWidth="1"/>
    <col min="10" max="10" width="32.28515625" bestFit="1" customWidth="1"/>
    <col min="11" max="11" width="31.85546875" bestFit="1" customWidth="1"/>
    <col min="12" max="12" width="27.28515625" bestFit="1" customWidth="1"/>
    <col min="13" max="13" width="27.140625" bestFit="1" customWidth="1"/>
    <col min="14" max="14" width="38.85546875" bestFit="1" customWidth="1"/>
    <col min="15" max="15" width="32.7109375" bestFit="1" customWidth="1"/>
    <col min="16" max="16" width="32.28515625" bestFit="1" customWidth="1"/>
    <col min="17" max="17" width="27.7109375" bestFit="1" customWidth="1"/>
    <col min="18" max="18" width="18.5703125" bestFit="1" customWidth="1"/>
    <col min="19" max="19" width="14" bestFit="1" customWidth="1"/>
    <col min="20" max="20" width="19.5703125" bestFit="1" customWidth="1"/>
    <col min="21" max="21" width="38.85546875" bestFit="1" customWidth="1"/>
    <col min="22" max="22" width="32.28515625" bestFit="1" customWidth="1"/>
    <col min="23" max="23" width="22.7109375" bestFit="1" customWidth="1"/>
    <col min="24" max="26" width="23.7109375" bestFit="1" customWidth="1"/>
    <col min="27" max="27" width="27.5703125" bestFit="1" customWidth="1"/>
  </cols>
  <sheetData>
    <row r="1" spans="1:33" x14ac:dyDescent="0.25">
      <c r="A1" s="1181" t="s">
        <v>854</v>
      </c>
      <c r="B1" s="1181" t="s">
        <v>855</v>
      </c>
      <c r="C1" s="1181" t="s">
        <v>856</v>
      </c>
      <c r="D1" s="1181" t="s">
        <v>857</v>
      </c>
      <c r="E1" s="1183" t="s">
        <v>858</v>
      </c>
      <c r="F1" s="1183" t="s">
        <v>859</v>
      </c>
      <c r="G1" t="s">
        <v>860</v>
      </c>
      <c r="H1" t="s">
        <v>861</v>
      </c>
      <c r="I1" t="s">
        <v>862</v>
      </c>
      <c r="J1" t="s">
        <v>863</v>
      </c>
      <c r="K1" t="s">
        <v>864</v>
      </c>
      <c r="L1" s="1183" t="s">
        <v>865</v>
      </c>
      <c r="M1" t="s">
        <v>866</v>
      </c>
      <c r="N1" t="s">
        <v>867</v>
      </c>
      <c r="O1" t="s">
        <v>868</v>
      </c>
      <c r="P1" t="s">
        <v>869</v>
      </c>
      <c r="Q1" s="1183" t="s">
        <v>870</v>
      </c>
      <c r="R1" t="s">
        <v>871</v>
      </c>
      <c r="S1" t="s">
        <v>872</v>
      </c>
      <c r="T1" t="s">
        <v>873</v>
      </c>
      <c r="U1" t="s">
        <v>874</v>
      </c>
      <c r="V1" t="s">
        <v>875</v>
      </c>
      <c r="W1" t="s">
        <v>876</v>
      </c>
      <c r="X1" t="s">
        <v>877</v>
      </c>
      <c r="Y1" t="s">
        <v>878</v>
      </c>
      <c r="Z1" t="s">
        <v>879</v>
      </c>
      <c r="AA1" t="s">
        <v>880</v>
      </c>
      <c r="AB1" t="s">
        <v>1055</v>
      </c>
      <c r="AC1" t="s">
        <v>1056</v>
      </c>
      <c r="AD1" t="s">
        <v>1057</v>
      </c>
      <c r="AE1" t="s">
        <v>1058</v>
      </c>
      <c r="AF1" t="s">
        <v>1059</v>
      </c>
      <c r="AG1" t="s">
        <v>1060</v>
      </c>
    </row>
    <row r="2" spans="1:33" x14ac:dyDescent="0.25">
      <c r="B2" t="s">
        <v>881</v>
      </c>
      <c r="C2" t="s">
        <v>881</v>
      </c>
      <c r="E2" s="1182" t="str">
        <f>'6D'!G14</f>
        <v>Select…</v>
      </c>
      <c r="F2">
        <f>'6D'!H42</f>
        <v>0</v>
      </c>
      <c r="G2" s="1182">
        <f>'6D'!G19</f>
        <v>0</v>
      </c>
      <c r="H2" s="1182">
        <f>'6D'!G20</f>
        <v>0</v>
      </c>
      <c r="I2" s="1182">
        <f>'6D'!G21</f>
        <v>0</v>
      </c>
      <c r="J2" s="1182">
        <f>'6D'!G22</f>
        <v>0</v>
      </c>
      <c r="K2">
        <f>('6D'!G27)*100</f>
        <v>0</v>
      </c>
      <c r="L2">
        <f>('6D'!G31)*100</f>
        <v>0</v>
      </c>
      <c r="M2" s="1182">
        <f>'6D'!H20</f>
        <v>0</v>
      </c>
      <c r="N2" s="1182">
        <f>'6D'!H21</f>
        <v>0</v>
      </c>
      <c r="O2" s="1182">
        <f>'6D'!H22</f>
        <v>0</v>
      </c>
      <c r="P2">
        <f>('6D'!H27)*100</f>
        <v>0</v>
      </c>
      <c r="Q2">
        <f>('6D'!H31)*100</f>
        <v>0</v>
      </c>
      <c r="R2" s="1182">
        <f>'6D'!H39</f>
        <v>0</v>
      </c>
      <c r="S2" s="1182">
        <f>'6D'!H41</f>
        <v>0</v>
      </c>
      <c r="T2">
        <f>'6D'!H49</f>
        <v>0</v>
      </c>
      <c r="U2" s="1182">
        <f>'6D'!H50</f>
        <v>0</v>
      </c>
    </row>
  </sheetData>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0000"/>
  </sheetPr>
  <dimension ref="A1:G10"/>
  <sheetViews>
    <sheetView workbookViewId="0">
      <selection activeCell="FE26" sqref="FE26"/>
    </sheetView>
  </sheetViews>
  <sheetFormatPr defaultRowHeight="15" x14ac:dyDescent="0.25"/>
  <cols>
    <col min="1" max="1" width="13.7109375" bestFit="1" customWidth="1"/>
    <col min="2" max="2" width="22.140625" bestFit="1" customWidth="1"/>
    <col min="3" max="3" width="22.42578125" bestFit="1" customWidth="1"/>
    <col min="4" max="4" width="16" bestFit="1" customWidth="1"/>
    <col min="5" max="5" width="13.7109375" bestFit="1" customWidth="1"/>
    <col min="6" max="6" width="22.7109375" bestFit="1" customWidth="1"/>
    <col min="7" max="7" width="23.5703125" bestFit="1" customWidth="1"/>
  </cols>
  <sheetData>
    <row r="1" spans="1:7" ht="15.75" thickBot="1" x14ac:dyDescent="0.3">
      <c r="A1" s="1184" t="s">
        <v>701</v>
      </c>
      <c r="B1" s="1184" t="s">
        <v>882</v>
      </c>
      <c r="C1" s="1184" t="s">
        <v>883</v>
      </c>
      <c r="D1" s="1184" t="s">
        <v>884</v>
      </c>
      <c r="E1" s="1185" t="s">
        <v>885</v>
      </c>
      <c r="F1" s="1184" t="s">
        <v>886</v>
      </c>
      <c r="G1" s="1184" t="s">
        <v>887</v>
      </c>
    </row>
    <row r="2" spans="1:7" x14ac:dyDescent="0.25">
      <c r="B2">
        <f>'7A'!C27</f>
        <v>0</v>
      </c>
      <c r="C2" s="1186">
        <f>'7A'!F27</f>
        <v>0</v>
      </c>
      <c r="D2">
        <f>('7A'!M27)*100</f>
        <v>0</v>
      </c>
      <c r="E2">
        <f>'7A'!N27</f>
        <v>0</v>
      </c>
      <c r="F2">
        <f>'7A'!O27</f>
        <v>0</v>
      </c>
      <c r="G2">
        <f>'7A'!P27</f>
        <v>0</v>
      </c>
    </row>
    <row r="3" spans="1:7" x14ac:dyDescent="0.25">
      <c r="B3">
        <f>'7A'!C28</f>
        <v>0</v>
      </c>
      <c r="C3" s="1186">
        <f>'7A'!F28</f>
        <v>0</v>
      </c>
      <c r="D3">
        <f>('7A'!M28)*100</f>
        <v>0</v>
      </c>
      <c r="E3">
        <f>'7A'!N28</f>
        <v>0</v>
      </c>
      <c r="F3">
        <f>'7A'!O28</f>
        <v>0</v>
      </c>
      <c r="G3">
        <f>'7A'!P28</f>
        <v>0</v>
      </c>
    </row>
    <row r="4" spans="1:7" x14ac:dyDescent="0.25">
      <c r="B4">
        <f>'7A'!C29</f>
        <v>0</v>
      </c>
      <c r="C4" s="1186">
        <f>'7A'!F29</f>
        <v>0</v>
      </c>
      <c r="D4">
        <f>('7A'!M29)*100</f>
        <v>0</v>
      </c>
      <c r="E4">
        <f>'7A'!N29</f>
        <v>0</v>
      </c>
      <c r="F4">
        <f>'7A'!O29</f>
        <v>0</v>
      </c>
      <c r="G4">
        <f>'7A'!P29</f>
        <v>0</v>
      </c>
    </row>
    <row r="5" spans="1:7" x14ac:dyDescent="0.25">
      <c r="B5">
        <f>'7A'!C30</f>
        <v>0</v>
      </c>
      <c r="C5" s="1186">
        <f>'7A'!F30</f>
        <v>0</v>
      </c>
      <c r="D5">
        <f>('7A'!M30)*100</f>
        <v>0</v>
      </c>
      <c r="E5">
        <f>'7A'!N30</f>
        <v>0</v>
      </c>
      <c r="F5">
        <f>'7A'!O30</f>
        <v>0</v>
      </c>
      <c r="G5">
        <f>'7A'!P30</f>
        <v>0</v>
      </c>
    </row>
    <row r="6" spans="1:7" x14ac:dyDescent="0.25">
      <c r="B6">
        <f>'7A'!C31</f>
        <v>0</v>
      </c>
      <c r="C6" s="1186">
        <f>'7A'!F31</f>
        <v>0</v>
      </c>
      <c r="D6">
        <f>('7A'!M31)*100</f>
        <v>0</v>
      </c>
      <c r="E6">
        <f>'7A'!N31</f>
        <v>0</v>
      </c>
      <c r="F6">
        <f>'7A'!O31</f>
        <v>0</v>
      </c>
      <c r="G6">
        <f>'7A'!P31</f>
        <v>0</v>
      </c>
    </row>
    <row r="7" spans="1:7" x14ac:dyDescent="0.25">
      <c r="B7">
        <f>'7A'!C32</f>
        <v>0</v>
      </c>
      <c r="C7" s="1186">
        <f>'7A'!F32</f>
        <v>0</v>
      </c>
      <c r="D7">
        <f>('7A'!M32)*100</f>
        <v>0</v>
      </c>
      <c r="E7">
        <f>'7A'!N32</f>
        <v>0</v>
      </c>
      <c r="F7">
        <f>'7A'!O32</f>
        <v>0</v>
      </c>
      <c r="G7">
        <f>'7A'!P32</f>
        <v>0</v>
      </c>
    </row>
    <row r="8" spans="1:7" x14ac:dyDescent="0.25">
      <c r="B8">
        <f>'7A'!C33</f>
        <v>0</v>
      </c>
      <c r="C8" s="1186">
        <f>'7A'!F33</f>
        <v>0</v>
      </c>
      <c r="D8">
        <f>('7A'!M33)*100</f>
        <v>0</v>
      </c>
      <c r="E8">
        <f>'7A'!N33</f>
        <v>0</v>
      </c>
      <c r="F8">
        <f>'7A'!O33</f>
        <v>0</v>
      </c>
      <c r="G8">
        <f>'7A'!P33</f>
        <v>0</v>
      </c>
    </row>
    <row r="9" spans="1:7" x14ac:dyDescent="0.25">
      <c r="B9">
        <f>'7A'!C34</f>
        <v>0</v>
      </c>
      <c r="C9" s="1186">
        <f>'7A'!F34</f>
        <v>0</v>
      </c>
      <c r="D9">
        <f>('7A'!M34)*100</f>
        <v>0</v>
      </c>
      <c r="E9">
        <f>'7A'!N34</f>
        <v>0</v>
      </c>
      <c r="F9">
        <f>'7A'!O34</f>
        <v>0</v>
      </c>
      <c r="G9">
        <f>'7A'!P34</f>
        <v>0</v>
      </c>
    </row>
    <row r="10" spans="1:7" x14ac:dyDescent="0.25">
      <c r="B10">
        <f>'7A'!C35</f>
        <v>0</v>
      </c>
      <c r="C10" s="1186">
        <f>'7A'!F35</f>
        <v>0</v>
      </c>
      <c r="D10">
        <f>('7A'!M35)*100</f>
        <v>0</v>
      </c>
      <c r="E10">
        <f>'7A'!N35</f>
        <v>0</v>
      </c>
      <c r="F10">
        <f>'7A'!O35</f>
        <v>0</v>
      </c>
      <c r="G10">
        <f>'7A'!P35</f>
        <v>0</v>
      </c>
    </row>
  </sheetData>
  <pageMargins left="0.7" right="0.7" top="0.75" bottom="0.75" header="0.3" footer="0.3"/>
  <pageSetup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1"/>
  </sheetPr>
  <dimension ref="A1:FI2"/>
  <sheetViews>
    <sheetView topLeftCell="FB1" workbookViewId="0">
      <selection activeCell="FE26" sqref="FE26"/>
    </sheetView>
  </sheetViews>
  <sheetFormatPr defaultRowHeight="15" x14ac:dyDescent="0.25"/>
  <cols>
    <col min="1" max="1" width="13.7109375" bestFit="1" customWidth="1"/>
    <col min="2" max="2" width="11.42578125" bestFit="1" customWidth="1"/>
    <col min="3" max="3" width="24.5703125" bestFit="1" customWidth="1"/>
    <col min="4" max="4" width="11.85546875" bestFit="1" customWidth="1"/>
    <col min="5" max="5" width="35.140625" bestFit="1" customWidth="1"/>
    <col min="6" max="6" width="25.28515625" bestFit="1" customWidth="1"/>
    <col min="7" max="7" width="12.42578125" bestFit="1" customWidth="1"/>
    <col min="8" max="8" width="16.140625" bestFit="1" customWidth="1"/>
    <col min="9" max="9" width="18.7109375" bestFit="1" customWidth="1"/>
    <col min="10" max="10" width="18.85546875" bestFit="1" customWidth="1"/>
    <col min="11" max="11" width="21.7109375" bestFit="1" customWidth="1"/>
    <col min="12" max="12" width="25.5703125" bestFit="1" customWidth="1"/>
    <col min="13" max="13" width="35.28515625" bestFit="1" customWidth="1"/>
    <col min="14" max="14" width="24" bestFit="1" customWidth="1"/>
    <col min="15" max="15" width="23.42578125" bestFit="1" customWidth="1"/>
    <col min="16" max="16" width="28.85546875" bestFit="1" customWidth="1"/>
    <col min="17" max="17" width="26.85546875" bestFit="1" customWidth="1"/>
    <col min="18" max="18" width="39.28515625" bestFit="1" customWidth="1"/>
    <col min="19" max="19" width="36" bestFit="1" customWidth="1"/>
    <col min="20" max="20" width="14.7109375" bestFit="1" customWidth="1"/>
    <col min="21" max="21" width="20" bestFit="1" customWidth="1"/>
    <col min="22" max="22" width="31.85546875" bestFit="1" customWidth="1"/>
    <col min="23" max="23" width="11.140625" bestFit="1" customWidth="1"/>
    <col min="24" max="24" width="23.7109375" bestFit="1" customWidth="1"/>
    <col min="25" max="25" width="19.5703125" bestFit="1" customWidth="1"/>
    <col min="26" max="26" width="15.140625" bestFit="1" customWidth="1"/>
    <col min="27" max="27" width="17.85546875" bestFit="1" customWidth="1"/>
    <col min="28" max="28" width="32.28515625" bestFit="1" customWidth="1"/>
    <col min="29" max="29" width="25" bestFit="1" customWidth="1"/>
    <col min="30" max="30" width="35.140625" bestFit="1" customWidth="1"/>
    <col min="31" max="31" width="23.28515625" bestFit="1" customWidth="1"/>
    <col min="32" max="32" width="20.85546875" bestFit="1" customWidth="1"/>
    <col min="33" max="33" width="35.28515625" bestFit="1" customWidth="1"/>
    <col min="34" max="34" width="24" bestFit="1" customWidth="1"/>
    <col min="35" max="35" width="28" bestFit="1" customWidth="1"/>
    <col min="36" max="36" width="12.140625" bestFit="1" customWidth="1"/>
    <col min="37" max="37" width="26" bestFit="1" customWidth="1"/>
    <col min="38" max="38" width="28.85546875" bestFit="1" customWidth="1"/>
    <col min="39" max="39" width="28.85546875" customWidth="1"/>
    <col min="40" max="40" width="29.140625" bestFit="1" customWidth="1"/>
    <col min="41" max="41" width="32.5703125" bestFit="1" customWidth="1"/>
    <col min="42" max="42" width="29.7109375" bestFit="1" customWidth="1"/>
    <col min="43" max="43" width="34" bestFit="1" customWidth="1"/>
    <col min="44" max="44" width="30.85546875" bestFit="1" customWidth="1"/>
    <col min="45" max="45" width="30.85546875" customWidth="1"/>
    <col min="46" max="46" width="27.7109375" bestFit="1" customWidth="1"/>
    <col min="47" max="47" width="32" bestFit="1" customWidth="1"/>
    <col min="48" max="48" width="28.140625" bestFit="1" customWidth="1"/>
    <col min="49" max="49" width="17.28515625" bestFit="1" customWidth="1"/>
    <col min="50" max="50" width="17.7109375" bestFit="1" customWidth="1"/>
    <col min="51" max="51" width="30.85546875" bestFit="1" customWidth="1"/>
    <col min="52" max="52" width="21.42578125" bestFit="1" customWidth="1"/>
    <col min="53" max="53" width="12.140625" bestFit="1" customWidth="1"/>
    <col min="54" max="54" width="25.5703125" bestFit="1" customWidth="1"/>
    <col min="55" max="55" width="28.42578125" bestFit="1" customWidth="1"/>
    <col min="56" max="56" width="21.7109375" bestFit="1" customWidth="1"/>
    <col min="57" max="57" width="23.42578125" bestFit="1" customWidth="1"/>
    <col min="58" max="58" width="17.5703125" bestFit="1" customWidth="1"/>
    <col min="59" max="59" width="18.42578125" bestFit="1" customWidth="1"/>
    <col min="60" max="60" width="15.5703125" bestFit="1" customWidth="1"/>
    <col min="61" max="61" width="30.140625" bestFit="1" customWidth="1"/>
    <col min="62" max="62" width="30.7109375" bestFit="1" customWidth="1"/>
    <col min="63" max="63" width="36.5703125" bestFit="1" customWidth="1"/>
    <col min="64" max="64" width="27.140625" bestFit="1" customWidth="1"/>
    <col min="65" max="65" width="24.85546875" bestFit="1" customWidth="1"/>
    <col min="66" max="66" width="24.85546875" customWidth="1"/>
    <col min="67" max="67" width="35.42578125" bestFit="1" customWidth="1"/>
    <col min="68" max="68" width="42.140625" bestFit="1" customWidth="1"/>
    <col min="69" max="70" width="42.140625" customWidth="1"/>
    <col min="71" max="71" width="37.28515625" bestFit="1" customWidth="1"/>
    <col min="72" max="72" width="22" bestFit="1" customWidth="1"/>
    <col min="73" max="73" width="30.7109375" bestFit="1" customWidth="1"/>
    <col min="74" max="74" width="33.85546875" bestFit="1" customWidth="1"/>
    <col min="75" max="75" width="38.85546875" bestFit="1" customWidth="1"/>
    <col min="76" max="76" width="40.5703125" bestFit="1" customWidth="1"/>
    <col min="77" max="77" width="22.28515625" bestFit="1" customWidth="1"/>
    <col min="78" max="78" width="22.28515625" customWidth="1"/>
    <col min="79" max="79" width="29.140625" bestFit="1" customWidth="1"/>
    <col min="80" max="80" width="16.42578125" bestFit="1" customWidth="1"/>
    <col min="81" max="81" width="39.7109375" bestFit="1" customWidth="1"/>
    <col min="82" max="82" width="30" bestFit="1" customWidth="1"/>
    <col min="83" max="83" width="17" bestFit="1" customWidth="1"/>
    <col min="84" max="84" width="20.7109375" bestFit="1" customWidth="1"/>
    <col min="85" max="85" width="23.28515625" bestFit="1" customWidth="1"/>
    <col min="86" max="86" width="23.42578125" bestFit="1" customWidth="1"/>
    <col min="87" max="87" width="26.28515625" bestFit="1" customWidth="1"/>
    <col min="88" max="88" width="30.140625" bestFit="1" customWidth="1"/>
    <col min="89" max="89" width="39.85546875" bestFit="1" customWidth="1"/>
    <col min="90" max="90" width="28.5703125" bestFit="1" customWidth="1"/>
    <col min="91" max="91" width="28" bestFit="1" customWidth="1"/>
    <col min="92" max="92" width="30.42578125" bestFit="1" customWidth="1"/>
    <col min="93" max="93" width="43.85546875" bestFit="1" customWidth="1"/>
    <col min="94" max="94" width="40.5703125" bestFit="1" customWidth="1"/>
    <col min="95" max="95" width="19.28515625" bestFit="1" customWidth="1"/>
    <col min="96" max="96" width="24.5703125" bestFit="1" customWidth="1"/>
    <col min="97" max="97" width="36.42578125" bestFit="1" customWidth="1"/>
    <col min="98" max="98" width="15.7109375" bestFit="1" customWidth="1"/>
    <col min="99" max="99" width="24.140625" bestFit="1" customWidth="1"/>
    <col min="100" max="100" width="19.7109375" bestFit="1" customWidth="1"/>
    <col min="101" max="101" width="22.42578125" bestFit="1" customWidth="1"/>
    <col min="102" max="102" width="36.85546875" bestFit="1" customWidth="1"/>
    <col min="103" max="103" width="29.7109375" bestFit="1" customWidth="1"/>
    <col min="104" max="104" width="33" bestFit="1" customWidth="1"/>
    <col min="105" max="105" width="27.85546875" bestFit="1" customWidth="1"/>
    <col min="106" max="106" width="25.5703125" bestFit="1" customWidth="1"/>
    <col min="107" max="107" width="39.7109375" bestFit="1" customWidth="1"/>
    <col min="108" max="108" width="28.5703125" bestFit="1" customWidth="1"/>
    <col min="109" max="109" width="32.5703125" bestFit="1" customWidth="1"/>
    <col min="110" max="110" width="16.7109375" bestFit="1" customWidth="1"/>
    <col min="111" max="111" width="33.85546875" bestFit="1" customWidth="1"/>
    <col min="112" max="112" width="37.140625" bestFit="1" customWidth="1"/>
    <col min="113" max="113" width="34.28515625" bestFit="1" customWidth="1"/>
    <col min="114" max="114" width="38.5703125" bestFit="1" customWidth="1"/>
    <col min="115" max="115" width="28" bestFit="1" customWidth="1"/>
    <col min="116" max="116" width="22.140625" bestFit="1" customWidth="1"/>
    <col min="117" max="117" width="23" bestFit="1" customWidth="1"/>
    <col min="118" max="118" width="20.140625" bestFit="1" customWidth="1"/>
    <col min="119" max="119" width="34.7109375" bestFit="1" customWidth="1"/>
    <col min="120" max="120" width="35.28515625" bestFit="1" customWidth="1"/>
    <col min="121" max="121" width="41.140625" bestFit="1" customWidth="1"/>
    <col min="122" max="122" width="29.42578125" bestFit="1" customWidth="1"/>
    <col min="123" max="124" width="29.42578125" customWidth="1"/>
    <col min="125" max="125" width="23.28515625" bestFit="1" customWidth="1"/>
    <col min="126" max="126" width="25.85546875" bestFit="1" customWidth="1"/>
    <col min="127" max="127" width="26" bestFit="1" customWidth="1"/>
    <col min="128" max="128" width="28.7109375" bestFit="1" customWidth="1"/>
    <col min="129" max="129" width="32.5703125" bestFit="1" customWidth="1"/>
    <col min="130" max="130" width="42.42578125" bestFit="1" customWidth="1"/>
    <col min="131" max="131" width="31.140625" bestFit="1" customWidth="1"/>
    <col min="132" max="132" width="30.5703125" bestFit="1" customWidth="1"/>
    <col min="133" max="133" width="33.28515625" bestFit="1" customWidth="1"/>
    <col min="134" max="134" width="46.42578125" bestFit="1" customWidth="1"/>
    <col min="135" max="135" width="43.140625" bestFit="1" customWidth="1"/>
    <col min="136" max="136" width="21.85546875" bestFit="1" customWidth="1"/>
    <col min="137" max="137" width="27.140625" bestFit="1" customWidth="1"/>
    <col min="138" max="138" width="39" bestFit="1" customWidth="1"/>
    <col min="139" max="139" width="17.85546875" bestFit="1" customWidth="1"/>
    <col min="140" max="140" width="26.7109375" bestFit="1" customWidth="1"/>
    <col min="141" max="141" width="22.28515625" bestFit="1" customWidth="1"/>
    <col min="142" max="142" width="24.85546875" bestFit="1" customWidth="1"/>
    <col min="143" max="143" width="39.42578125" bestFit="1" customWidth="1"/>
    <col min="144" max="144" width="32.140625" bestFit="1" customWidth="1"/>
    <col min="145" max="145" width="35.5703125" bestFit="1" customWidth="1"/>
    <col min="146" max="146" width="30.42578125" bestFit="1" customWidth="1"/>
    <col min="147" max="147" width="28" bestFit="1" customWidth="1"/>
    <col min="148" max="148" width="42.28515625" bestFit="1" customWidth="1"/>
    <col min="149" max="149" width="31.140625" bestFit="1" customWidth="1"/>
    <col min="150" max="150" width="35.140625" bestFit="1" customWidth="1"/>
    <col min="151" max="151" width="19.28515625" bestFit="1" customWidth="1"/>
    <col min="152" max="152" width="36.28515625" bestFit="1" customWidth="1"/>
    <col min="153" max="153" width="39.7109375" bestFit="1" customWidth="1"/>
    <col min="154" max="154" width="36.7109375" bestFit="1" customWidth="1"/>
    <col min="155" max="155" width="41" bestFit="1" customWidth="1"/>
    <col min="156" max="156" width="30.5703125" bestFit="1" customWidth="1"/>
    <col min="157" max="157" width="24.5703125" bestFit="1" customWidth="1"/>
    <col min="158" max="158" width="25.5703125" bestFit="1" customWidth="1"/>
    <col min="159" max="159" width="22.7109375" bestFit="1" customWidth="1"/>
    <col min="160" max="160" width="37.140625" bestFit="1" customWidth="1"/>
    <col min="161" max="161" width="37.7109375" bestFit="1" customWidth="1"/>
    <col min="162" max="162" width="43.7109375" bestFit="1" customWidth="1"/>
    <col min="163" max="163" width="32" bestFit="1" customWidth="1"/>
    <col min="164" max="164" width="29.28515625" bestFit="1" customWidth="1"/>
    <col min="165" max="165" width="34.42578125" bestFit="1" customWidth="1"/>
  </cols>
  <sheetData>
    <row r="1" spans="1:165" x14ac:dyDescent="0.25">
      <c r="A1" t="s">
        <v>701</v>
      </c>
      <c r="B1" t="s">
        <v>702</v>
      </c>
      <c r="C1" t="s">
        <v>703</v>
      </c>
      <c r="D1" t="s">
        <v>704</v>
      </c>
      <c r="E1" t="s">
        <v>705</v>
      </c>
      <c r="F1" t="s">
        <v>706</v>
      </c>
      <c r="G1" t="s">
        <v>707</v>
      </c>
      <c r="H1" t="s">
        <v>708</v>
      </c>
      <c r="I1" t="s">
        <v>709</v>
      </c>
      <c r="J1" t="s">
        <v>710</v>
      </c>
      <c r="K1" t="s">
        <v>711</v>
      </c>
      <c r="L1" t="s">
        <v>712</v>
      </c>
      <c r="M1" t="s">
        <v>713</v>
      </c>
      <c r="N1" t="s">
        <v>714</v>
      </c>
      <c r="O1" t="s">
        <v>715</v>
      </c>
      <c r="P1" t="s">
        <v>716</v>
      </c>
      <c r="Q1" t="s">
        <v>717</v>
      </c>
      <c r="R1" t="s">
        <v>718</v>
      </c>
      <c r="S1" t="s">
        <v>719</v>
      </c>
      <c r="T1" t="s">
        <v>720</v>
      </c>
      <c r="U1" t="s">
        <v>721</v>
      </c>
      <c r="V1" t="s">
        <v>722</v>
      </c>
      <c r="W1" t="s">
        <v>723</v>
      </c>
      <c r="X1" t="s">
        <v>724</v>
      </c>
      <c r="Y1" t="s">
        <v>725</v>
      </c>
      <c r="Z1" t="s">
        <v>726</v>
      </c>
      <c r="AA1" t="s">
        <v>727</v>
      </c>
      <c r="AB1" t="s">
        <v>728</v>
      </c>
      <c r="AC1" t="s">
        <v>729</v>
      </c>
      <c r="AD1" t="s">
        <v>730</v>
      </c>
      <c r="AE1" t="s">
        <v>731</v>
      </c>
      <c r="AF1" t="s">
        <v>732</v>
      </c>
      <c r="AG1" t="s">
        <v>733</v>
      </c>
      <c r="AH1" t="s">
        <v>734</v>
      </c>
      <c r="AI1" t="s">
        <v>735</v>
      </c>
      <c r="AJ1" t="s">
        <v>736</v>
      </c>
      <c r="AK1" t="s">
        <v>737</v>
      </c>
      <c r="AL1" t="s">
        <v>738</v>
      </c>
      <c r="AM1" t="s">
        <v>1061</v>
      </c>
      <c r="AN1" t="s">
        <v>739</v>
      </c>
      <c r="AO1" t="s">
        <v>740</v>
      </c>
      <c r="AP1" t="s">
        <v>741</v>
      </c>
      <c r="AQ1" t="s">
        <v>742</v>
      </c>
      <c r="AR1" t="s">
        <v>743</v>
      </c>
      <c r="AS1" t="s">
        <v>1062</v>
      </c>
      <c r="AT1" t="s">
        <v>744</v>
      </c>
      <c r="AU1" t="s">
        <v>745</v>
      </c>
      <c r="AV1" t="s">
        <v>746</v>
      </c>
      <c r="AW1" t="s">
        <v>747</v>
      </c>
      <c r="AX1" t="s">
        <v>748</v>
      </c>
      <c r="AY1" t="s">
        <v>749</v>
      </c>
      <c r="AZ1" t="s">
        <v>750</v>
      </c>
      <c r="BA1" t="s">
        <v>751</v>
      </c>
      <c r="BB1" t="s">
        <v>752</v>
      </c>
      <c r="BC1" t="s">
        <v>753</v>
      </c>
      <c r="BD1" t="s">
        <v>754</v>
      </c>
      <c r="BE1" t="s">
        <v>755</v>
      </c>
      <c r="BF1" t="s">
        <v>756</v>
      </c>
      <c r="BG1" t="s">
        <v>757</v>
      </c>
      <c r="BH1" t="s">
        <v>758</v>
      </c>
      <c r="BI1" t="s">
        <v>759</v>
      </c>
      <c r="BJ1" t="s">
        <v>760</v>
      </c>
      <c r="BK1" t="s">
        <v>761</v>
      </c>
      <c r="BL1" t="s">
        <v>762</v>
      </c>
      <c r="BM1" t="s">
        <v>763</v>
      </c>
      <c r="BN1" t="s">
        <v>1063</v>
      </c>
      <c r="BO1" t="s">
        <v>764</v>
      </c>
      <c r="BP1" t="s">
        <v>765</v>
      </c>
      <c r="BQ1" t="s">
        <v>1064</v>
      </c>
      <c r="BR1" t="s">
        <v>1065</v>
      </c>
      <c r="BS1" t="s">
        <v>766</v>
      </c>
      <c r="BT1" t="s">
        <v>767</v>
      </c>
      <c r="BU1" t="s">
        <v>768</v>
      </c>
      <c r="BV1" t="s">
        <v>769</v>
      </c>
      <c r="BW1" t="s">
        <v>770</v>
      </c>
      <c r="BX1" t="s">
        <v>771</v>
      </c>
      <c r="BY1" t="s">
        <v>772</v>
      </c>
      <c r="BZ1" t="s">
        <v>1066</v>
      </c>
      <c r="CA1" t="s">
        <v>773</v>
      </c>
      <c r="CB1" t="s">
        <v>774</v>
      </c>
      <c r="CC1" t="s">
        <v>775</v>
      </c>
      <c r="CD1" t="s">
        <v>776</v>
      </c>
      <c r="CE1" t="s">
        <v>777</v>
      </c>
      <c r="CF1" t="s">
        <v>778</v>
      </c>
      <c r="CG1" t="s">
        <v>779</v>
      </c>
      <c r="CH1" t="s">
        <v>780</v>
      </c>
      <c r="CI1" t="s">
        <v>781</v>
      </c>
      <c r="CJ1" t="s">
        <v>782</v>
      </c>
      <c r="CK1" t="s">
        <v>783</v>
      </c>
      <c r="CL1" t="s">
        <v>784</v>
      </c>
      <c r="CM1" t="s">
        <v>785</v>
      </c>
      <c r="CN1" s="1181" t="s">
        <v>888</v>
      </c>
      <c r="CO1" t="s">
        <v>786</v>
      </c>
      <c r="CP1" t="s">
        <v>787</v>
      </c>
      <c r="CQ1" t="s">
        <v>788</v>
      </c>
      <c r="CR1" t="s">
        <v>789</v>
      </c>
      <c r="CS1" t="s">
        <v>790</v>
      </c>
      <c r="CT1" t="s">
        <v>791</v>
      </c>
      <c r="CU1" t="s">
        <v>792</v>
      </c>
      <c r="CV1" t="s">
        <v>793</v>
      </c>
      <c r="CW1" t="s">
        <v>794</v>
      </c>
      <c r="CX1" t="s">
        <v>795</v>
      </c>
      <c r="CY1" t="s">
        <v>796</v>
      </c>
      <c r="CZ1" t="s">
        <v>797</v>
      </c>
      <c r="DA1" t="s">
        <v>798</v>
      </c>
      <c r="DB1" t="s">
        <v>799</v>
      </c>
      <c r="DC1" t="s">
        <v>800</v>
      </c>
      <c r="DD1" t="s">
        <v>801</v>
      </c>
      <c r="DE1" t="s">
        <v>802</v>
      </c>
      <c r="DF1" t="s">
        <v>803</v>
      </c>
      <c r="DG1" t="s">
        <v>804</v>
      </c>
      <c r="DH1" t="s">
        <v>805</v>
      </c>
      <c r="DI1" t="s">
        <v>806</v>
      </c>
      <c r="DJ1" t="s">
        <v>807</v>
      </c>
      <c r="DK1" t="s">
        <v>808</v>
      </c>
      <c r="DL1" t="s">
        <v>809</v>
      </c>
      <c r="DM1" t="s">
        <v>810</v>
      </c>
      <c r="DN1" t="s">
        <v>811</v>
      </c>
      <c r="DO1" t="s">
        <v>812</v>
      </c>
      <c r="DP1" t="s">
        <v>813</v>
      </c>
      <c r="DQ1" t="s">
        <v>814</v>
      </c>
      <c r="DR1" t="s">
        <v>815</v>
      </c>
      <c r="DS1" t="s">
        <v>1067</v>
      </c>
      <c r="DT1" t="s">
        <v>1068</v>
      </c>
      <c r="DU1" t="s">
        <v>816</v>
      </c>
      <c r="DV1" t="s">
        <v>817</v>
      </c>
      <c r="DW1" t="s">
        <v>818</v>
      </c>
      <c r="DX1" t="s">
        <v>819</v>
      </c>
      <c r="DY1" t="s">
        <v>820</v>
      </c>
      <c r="DZ1" t="s">
        <v>821</v>
      </c>
      <c r="EA1" t="s">
        <v>822</v>
      </c>
      <c r="EB1" t="s">
        <v>823</v>
      </c>
      <c r="EC1" s="1181" t="s">
        <v>889</v>
      </c>
      <c r="ED1" t="s">
        <v>824</v>
      </c>
      <c r="EE1" t="s">
        <v>825</v>
      </c>
      <c r="EF1" t="s">
        <v>826</v>
      </c>
      <c r="EG1" t="s">
        <v>827</v>
      </c>
      <c r="EH1" t="s">
        <v>828</v>
      </c>
      <c r="EI1" s="1181" t="s">
        <v>829</v>
      </c>
      <c r="EJ1" t="s">
        <v>830</v>
      </c>
      <c r="EK1" t="s">
        <v>831</v>
      </c>
      <c r="EL1" t="s">
        <v>832</v>
      </c>
      <c r="EM1" t="s">
        <v>833</v>
      </c>
      <c r="EN1" t="s">
        <v>834</v>
      </c>
      <c r="EO1" t="s">
        <v>835</v>
      </c>
      <c r="EP1" t="s">
        <v>836</v>
      </c>
      <c r="EQ1" t="s">
        <v>837</v>
      </c>
      <c r="ER1" t="s">
        <v>838</v>
      </c>
      <c r="ES1" t="s">
        <v>839</v>
      </c>
      <c r="ET1" t="s">
        <v>840</v>
      </c>
      <c r="EU1" t="s">
        <v>841</v>
      </c>
      <c r="EV1" t="s">
        <v>842</v>
      </c>
      <c r="EW1" t="s">
        <v>843</v>
      </c>
      <c r="EX1" t="s">
        <v>844</v>
      </c>
      <c r="EY1" t="s">
        <v>845</v>
      </c>
      <c r="EZ1" t="s">
        <v>846</v>
      </c>
      <c r="FA1" t="s">
        <v>847</v>
      </c>
      <c r="FB1" t="s">
        <v>848</v>
      </c>
      <c r="FC1" t="s">
        <v>849</v>
      </c>
      <c r="FD1" t="s">
        <v>850</v>
      </c>
      <c r="FE1" t="s">
        <v>851</v>
      </c>
      <c r="FF1" t="s">
        <v>852</v>
      </c>
      <c r="FG1" t="s">
        <v>853</v>
      </c>
      <c r="FH1" t="s">
        <v>1069</v>
      </c>
      <c r="FI1" t="s">
        <v>1070</v>
      </c>
    </row>
    <row r="2" spans="1:165" x14ac:dyDescent="0.25">
      <c r="B2" s="1182">
        <f>'6C'!J21</f>
        <v>0</v>
      </c>
      <c r="C2" s="1182">
        <f>'6C'!J22</f>
        <v>0</v>
      </c>
      <c r="D2" s="1182">
        <f>'6C'!J23</f>
        <v>0</v>
      </c>
      <c r="E2" s="1182">
        <f>'6C'!J24</f>
        <v>0</v>
      </c>
      <c r="F2" s="1182">
        <f>'6C'!J25</f>
        <v>0</v>
      </c>
      <c r="G2" s="1182">
        <f>'6C'!J26</f>
        <v>0</v>
      </c>
      <c r="H2" s="1182">
        <f>'6C'!J30</f>
        <v>0</v>
      </c>
      <c r="I2" s="1182">
        <f>'6C'!J31</f>
        <v>0</v>
      </c>
      <c r="J2" s="1182">
        <f>'6C'!J32</f>
        <v>0</v>
      </c>
      <c r="K2" s="1182">
        <f>'6C'!J33</f>
        <v>0</v>
      </c>
      <c r="L2" s="1182">
        <f>'6C'!J34</f>
        <v>0</v>
      </c>
      <c r="M2" s="1182">
        <f>'6C'!J35</f>
        <v>0</v>
      </c>
      <c r="N2" s="1182">
        <f>'6C'!J36</f>
        <v>0</v>
      </c>
      <c r="O2" s="1182">
        <f>'6C'!J37</f>
        <v>0</v>
      </c>
      <c r="P2" s="1182">
        <f>'6C'!J38</f>
        <v>0</v>
      </c>
      <c r="Q2" s="1182">
        <f>'6C'!J39</f>
        <v>0</v>
      </c>
      <c r="R2" s="1182">
        <f>'6C'!J40</f>
        <v>0</v>
      </c>
      <c r="S2" s="1182">
        <f>'6C'!J41</f>
        <v>0</v>
      </c>
      <c r="T2" s="1182">
        <f>'6C'!J42</f>
        <v>0</v>
      </c>
      <c r="U2" s="1182">
        <f>'6C'!J43</f>
        <v>0</v>
      </c>
      <c r="V2" s="1182">
        <f>'6C'!J44</f>
        <v>0</v>
      </c>
      <c r="W2" s="1182">
        <f>'6C'!J45</f>
        <v>0</v>
      </c>
      <c r="X2" s="1182">
        <f>'6C'!J49</f>
        <v>0</v>
      </c>
      <c r="Y2" s="1182">
        <f>'6C'!J50</f>
        <v>0</v>
      </c>
      <c r="Z2" s="1182">
        <f>'6C'!J51</f>
        <v>0</v>
      </c>
      <c r="AA2" s="1182">
        <f>'6C'!J52</f>
        <v>0</v>
      </c>
      <c r="AB2" s="1182">
        <f>'6C'!J53</f>
        <v>0</v>
      </c>
      <c r="AC2" s="1182">
        <f>'6C'!J54</f>
        <v>0</v>
      </c>
      <c r="AD2" s="1182">
        <f>'6C'!J55</f>
        <v>0</v>
      </c>
      <c r="AE2" s="1182">
        <f>'6C'!J56</f>
        <v>0</v>
      </c>
      <c r="AF2" s="1182">
        <f>'6C'!J57</f>
        <v>0</v>
      </c>
      <c r="AG2" s="1182">
        <f>'6C'!J58</f>
        <v>0</v>
      </c>
      <c r="AH2" s="1182">
        <f>'6C'!J59</f>
        <v>0</v>
      </c>
      <c r="AI2" s="1182">
        <f>'6C'!J60</f>
        <v>0</v>
      </c>
      <c r="AJ2" s="1182">
        <f>'6C'!J61</f>
        <v>0</v>
      </c>
      <c r="AK2" s="1182">
        <f>'6C'!J65</f>
        <v>0</v>
      </c>
      <c r="AL2" s="1182">
        <f>'6C'!J66</f>
        <v>0</v>
      </c>
      <c r="AM2" s="1182">
        <f>'6C'!J67</f>
        <v>0</v>
      </c>
      <c r="AN2" s="1182">
        <f>'6C'!J71</f>
        <v>0</v>
      </c>
      <c r="AO2" s="1182">
        <f>'6C'!J72</f>
        <v>0</v>
      </c>
      <c r="AP2" s="1182">
        <f>'6C'!J73</f>
        <v>0</v>
      </c>
      <c r="AQ2" s="1182">
        <f>'6C'!J74</f>
        <v>0</v>
      </c>
      <c r="AR2" s="1182">
        <f>'6C'!J75</f>
        <v>0</v>
      </c>
      <c r="AS2" s="1182">
        <f>'6C'!J76</f>
        <v>0</v>
      </c>
      <c r="AT2" s="1182">
        <f>'6C'!J80</f>
        <v>0</v>
      </c>
      <c r="AU2" s="1182">
        <f>'6C'!J81</f>
        <v>0</v>
      </c>
      <c r="AV2" s="1182">
        <f>'6C'!J82</f>
        <v>0</v>
      </c>
      <c r="AW2" s="1182">
        <f>'6C'!J83</f>
        <v>0</v>
      </c>
      <c r="AX2" s="1182">
        <f>'6C'!J84</f>
        <v>0</v>
      </c>
      <c r="AY2" s="1182">
        <f>'6C'!J85</f>
        <v>0</v>
      </c>
      <c r="AZ2" s="1182">
        <f>'6C'!J86</f>
        <v>0</v>
      </c>
      <c r="BA2" s="1182">
        <f>'6C'!J87</f>
        <v>0</v>
      </c>
      <c r="BB2" s="1182">
        <f>'6C'!J91</f>
        <v>0</v>
      </c>
      <c r="BC2" s="1182">
        <f>'6C'!J92</f>
        <v>0</v>
      </c>
      <c r="BD2" s="1182">
        <f>'6C'!J93</f>
        <v>0</v>
      </c>
      <c r="BE2" s="1182">
        <f>'6C'!J97</f>
        <v>0</v>
      </c>
      <c r="BF2" s="1182">
        <f>'6C'!J98</f>
        <v>0</v>
      </c>
      <c r="BG2" s="1182">
        <f>'6C'!J99</f>
        <v>0</v>
      </c>
      <c r="BH2" s="1182">
        <f>'6C'!J100</f>
        <v>0</v>
      </c>
      <c r="BI2" s="1182">
        <f>'6C'!J101</f>
        <v>0</v>
      </c>
      <c r="BJ2" s="1182">
        <f>'6C'!J102</f>
        <v>0</v>
      </c>
      <c r="BK2" s="1182">
        <f>'6C'!J103</f>
        <v>0</v>
      </c>
      <c r="BL2" s="1182">
        <f>'6C'!J104</f>
        <v>0</v>
      </c>
      <c r="BM2" s="1182">
        <f>'6C'!J105</f>
        <v>0</v>
      </c>
      <c r="BN2" s="1182">
        <f>'6C'!J106</f>
        <v>0</v>
      </c>
      <c r="BO2" s="1182">
        <f>'6C'!J107</f>
        <v>0</v>
      </c>
      <c r="BP2" s="1182">
        <f>'6C'!J108</f>
        <v>0</v>
      </c>
      <c r="BQ2" s="1182">
        <f>'6C'!J109</f>
        <v>0</v>
      </c>
      <c r="BR2" s="1182">
        <f>'6C'!J114</f>
        <v>0</v>
      </c>
      <c r="BS2" s="1182">
        <f>'6C'!J118</f>
        <v>0</v>
      </c>
      <c r="BT2" s="1182">
        <f>'6C'!J119</f>
        <v>0</v>
      </c>
      <c r="BU2" s="1182">
        <f>'6C'!J120</f>
        <v>0</v>
      </c>
      <c r="BV2" s="1182">
        <f>'6C'!J121</f>
        <v>0</v>
      </c>
      <c r="BW2" s="1182">
        <f>'6C'!J122</f>
        <v>0</v>
      </c>
      <c r="BX2" s="1182">
        <f>'6C'!J123</f>
        <v>0</v>
      </c>
      <c r="BY2" s="1182">
        <f>'6C'!J124</f>
        <v>0</v>
      </c>
      <c r="BZ2" s="1182">
        <f>'6C'!J125</f>
        <v>0</v>
      </c>
      <c r="CA2" s="1182">
        <f>'6C'!K22</f>
        <v>0</v>
      </c>
      <c r="CB2" s="1182">
        <f>'6C'!K23</f>
        <v>0</v>
      </c>
      <c r="CC2" s="1182">
        <f>'6C'!K24</f>
        <v>0</v>
      </c>
      <c r="CD2" s="1182">
        <f>'6C'!K25</f>
        <v>0</v>
      </c>
      <c r="CE2" s="1182">
        <f>'6C'!K26</f>
        <v>0</v>
      </c>
      <c r="CF2" s="1182">
        <f>'6C'!K30</f>
        <v>0</v>
      </c>
      <c r="CG2" s="1182">
        <f>'6C'!K31</f>
        <v>0</v>
      </c>
      <c r="CH2" s="1182">
        <f>'6C'!K32</f>
        <v>0</v>
      </c>
      <c r="CI2" s="1182">
        <f>'6C'!K33</f>
        <v>0</v>
      </c>
      <c r="CJ2" s="1182">
        <f>'6C'!K34</f>
        <v>0</v>
      </c>
      <c r="CK2" s="1182">
        <f>'6C'!K35</f>
        <v>0</v>
      </c>
      <c r="CL2" s="1182">
        <f>'6C'!K36</f>
        <v>0</v>
      </c>
      <c r="CM2" s="1182">
        <f>'6C'!K37</f>
        <v>0</v>
      </c>
      <c r="CN2" s="1182">
        <f>'6C'!K38</f>
        <v>0</v>
      </c>
      <c r="CO2" s="1182">
        <f>'6C'!K40</f>
        <v>0</v>
      </c>
      <c r="CP2" s="1182">
        <f>'6C'!K41</f>
        <v>0</v>
      </c>
      <c r="CQ2" s="1182">
        <f>'6C'!K42</f>
        <v>0</v>
      </c>
      <c r="CR2" s="1182">
        <f>'6C'!K43</f>
        <v>0</v>
      </c>
      <c r="CS2" s="1182">
        <f>'6C'!K44</f>
        <v>0</v>
      </c>
      <c r="CT2" s="1182">
        <f>'6C'!K45</f>
        <v>0</v>
      </c>
      <c r="CU2" s="1182">
        <f>'6C'!K50</f>
        <v>0</v>
      </c>
      <c r="CV2" s="1182">
        <f>'6C'!K51</f>
        <v>0</v>
      </c>
      <c r="CW2" s="1182">
        <f>'6C'!K52</f>
        <v>0</v>
      </c>
      <c r="CX2" s="1182">
        <f>'6C'!K53</f>
        <v>0</v>
      </c>
      <c r="CY2" s="1182">
        <f>'6C'!K54</f>
        <v>0</v>
      </c>
      <c r="CZ2" s="1182">
        <f>'6C'!K55</f>
        <v>0</v>
      </c>
      <c r="DA2" s="1182">
        <f>'6C'!K56</f>
        <v>0</v>
      </c>
      <c r="DB2" s="1182">
        <f>'6C'!K57</f>
        <v>0</v>
      </c>
      <c r="DC2" s="1182">
        <f>'6C'!K58</f>
        <v>0</v>
      </c>
      <c r="DD2" s="1182">
        <f>'6C'!K59</f>
        <v>0</v>
      </c>
      <c r="DE2" s="1182">
        <f>'6C'!K60</f>
        <v>0</v>
      </c>
      <c r="DF2" s="1182">
        <f>'6C'!K61</f>
        <v>0</v>
      </c>
      <c r="DG2" s="1182">
        <f>'6C'!K71</f>
        <v>0</v>
      </c>
      <c r="DH2" s="1182">
        <f>'6C'!K72</f>
        <v>0</v>
      </c>
      <c r="DI2" s="1182">
        <f>'6C'!K73</f>
        <v>0</v>
      </c>
      <c r="DJ2" s="1182">
        <f>'6C'!K74</f>
        <v>0</v>
      </c>
      <c r="DK2" s="1182">
        <f>'6C'!K97</f>
        <v>0</v>
      </c>
      <c r="DL2" s="1182">
        <f>'6C'!K98</f>
        <v>0</v>
      </c>
      <c r="DM2" s="1182">
        <f>'6C'!K99</f>
        <v>0</v>
      </c>
      <c r="DN2" s="1182">
        <f>'6C'!K100</f>
        <v>0</v>
      </c>
      <c r="DO2" s="1182">
        <f>'6C'!K101</f>
        <v>0</v>
      </c>
      <c r="DP2" s="1182">
        <f>'6C'!K102</f>
        <v>0</v>
      </c>
      <c r="DQ2" s="1182">
        <f>'6C'!K103</f>
        <v>0</v>
      </c>
      <c r="DR2" s="1182">
        <f>'6C'!K105</f>
        <v>0</v>
      </c>
      <c r="DS2" s="1182">
        <f>'6C'!K106</f>
        <v>0</v>
      </c>
      <c r="DT2" s="1182">
        <f>'6C'!K114</f>
        <v>0</v>
      </c>
      <c r="DU2" s="1182">
        <f>'6C'!L30</f>
        <v>0</v>
      </c>
      <c r="DV2" s="1182">
        <f>'6C'!L31</f>
        <v>0</v>
      </c>
      <c r="DW2" s="1182">
        <f>'6C'!L32</f>
        <v>0</v>
      </c>
      <c r="DX2" s="1182">
        <f>'6C'!L33</f>
        <v>0</v>
      </c>
      <c r="DY2" s="1182">
        <f>'6C'!L34</f>
        <v>0</v>
      </c>
      <c r="DZ2" s="1182">
        <f>'6C'!L35</f>
        <v>0</v>
      </c>
      <c r="EA2" s="1182">
        <f>'6C'!L36</f>
        <v>0</v>
      </c>
      <c r="EB2" s="1182">
        <f>'6C'!L37</f>
        <v>0</v>
      </c>
      <c r="EC2" s="1182">
        <f>'6C'!L38</f>
        <v>0</v>
      </c>
      <c r="ED2" s="1182">
        <f>'6C'!L40</f>
        <v>0</v>
      </c>
      <c r="EE2" s="1182">
        <f>'6C'!L41</f>
        <v>0</v>
      </c>
      <c r="EF2" s="1182">
        <f>'6C'!L42</f>
        <v>0</v>
      </c>
      <c r="EG2" s="1182">
        <f>'6C'!L43</f>
        <v>0</v>
      </c>
      <c r="EH2" s="1182">
        <f>'6C'!L44</f>
        <v>0</v>
      </c>
      <c r="EI2" s="1182">
        <f>'6C'!L45</f>
        <v>0</v>
      </c>
      <c r="EJ2" s="1182">
        <f>'6C'!L50</f>
        <v>0</v>
      </c>
      <c r="EK2" s="1182">
        <f>'6C'!L51</f>
        <v>0</v>
      </c>
      <c r="EL2" s="1182">
        <f>'6C'!L52</f>
        <v>0</v>
      </c>
      <c r="EM2" s="1182">
        <f>'6C'!L53</f>
        <v>0</v>
      </c>
      <c r="EN2" s="1182">
        <f>'6C'!L54</f>
        <v>0</v>
      </c>
      <c r="EO2" s="1182">
        <f>'6C'!L55</f>
        <v>0</v>
      </c>
      <c r="EP2" s="1182">
        <f>'6C'!L56</f>
        <v>0</v>
      </c>
      <c r="EQ2" s="1182">
        <f>'6C'!L57</f>
        <v>0</v>
      </c>
      <c r="ER2" s="1182">
        <f>'6C'!L58</f>
        <v>0</v>
      </c>
      <c r="ES2" s="1182">
        <f>'6C'!L59</f>
        <v>0</v>
      </c>
      <c r="ET2" s="1182">
        <f>'6C'!L60</f>
        <v>0</v>
      </c>
      <c r="EU2" s="1182">
        <f>'6C'!L61</f>
        <v>0</v>
      </c>
      <c r="EV2" s="1182">
        <f>'6C'!L71</f>
        <v>0</v>
      </c>
      <c r="EW2" s="1182">
        <f>'6C'!L72</f>
        <v>0</v>
      </c>
      <c r="EX2" s="1182">
        <f>'6C'!L73</f>
        <v>0</v>
      </c>
      <c r="EY2" s="1182">
        <f>'6C'!L74</f>
        <v>0</v>
      </c>
      <c r="EZ2" s="1182">
        <f>'6C'!L97</f>
        <v>0</v>
      </c>
      <c r="FA2" s="1182">
        <f>'6C'!L98</f>
        <v>0</v>
      </c>
      <c r="FB2" s="1182">
        <f>'6C'!L99</f>
        <v>0</v>
      </c>
      <c r="FC2" s="1182">
        <f>'6C'!L100</f>
        <v>0</v>
      </c>
      <c r="FD2" s="1182">
        <f>'6C'!L101</f>
        <v>0</v>
      </c>
      <c r="FE2" s="1182">
        <f>'6C'!L102</f>
        <v>0</v>
      </c>
      <c r="FF2" s="1182">
        <f>'6C'!L103</f>
        <v>0</v>
      </c>
      <c r="FG2" s="1182">
        <f>'6C'!L105</f>
        <v>0</v>
      </c>
      <c r="FH2" s="1182">
        <f>'6C'!L106</f>
        <v>0</v>
      </c>
      <c r="FI2" s="1182">
        <f>'6C'!L114</f>
        <v>0</v>
      </c>
    </row>
  </sheetData>
  <pageMargins left="0.7" right="0.7" top="0.75" bottom="0.75" header="0.3" footer="0.3"/>
  <pageSetup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
  <sheetViews>
    <sheetView showGridLines="0" tabSelected="1" zoomScaleNormal="100" workbookViewId="0">
      <selection activeCell="O19" sqref="O19"/>
    </sheetView>
  </sheetViews>
  <sheetFormatPr defaultRowHeight="15" x14ac:dyDescent="0.25"/>
  <sheetData/>
  <sheetProtection algorithmName="SHA-512" hashValue="YhMgf5ixGmiAq4Q0tEwfxT3WHB/dgmZyXtJ74bsr8ix0wsWxmFlTqkcqWrzUdQTj1BtYqKk2fTeDGw3qkQagNA==" saltValue="6lZcbTaQ7tCoTJ2ZRd2gkg==" spinCount="100000" sheet="1" objects="1" scenarios="1"/>
  <pageMargins left="0.25" right="0.25" top="0.75" bottom="0.75" header="0.3" footer="0.3"/>
  <pageSetup scale="9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B7:I23"/>
  <sheetViews>
    <sheetView showGridLines="0" zoomScaleNormal="100" workbookViewId="0">
      <selection activeCell="F33" sqref="F33"/>
    </sheetView>
  </sheetViews>
  <sheetFormatPr defaultColWidth="9.140625" defaultRowHeight="15" x14ac:dyDescent="0.25"/>
  <cols>
    <col min="1" max="2" width="1.7109375" style="315" customWidth="1"/>
    <col min="3" max="3" width="6" style="994" bestFit="1" customWidth="1"/>
    <col min="4" max="4" width="29" style="315" bestFit="1" customWidth="1"/>
    <col min="5" max="5" width="21.7109375" style="315" bestFit="1" customWidth="1"/>
    <col min="6" max="6" width="21.7109375" style="315" customWidth="1"/>
    <col min="7" max="7" width="9.7109375" style="315" bestFit="1" customWidth="1"/>
    <col min="8" max="8" width="26.28515625" style="315" customWidth="1"/>
    <col min="9" max="10" width="1.7109375" style="315" customWidth="1"/>
    <col min="11" max="16384" width="9.140625" style="315"/>
  </cols>
  <sheetData>
    <row r="7" spans="2:9" ht="21.75" thickBot="1" x14ac:dyDescent="0.4">
      <c r="B7" s="995" t="s">
        <v>623</v>
      </c>
    </row>
    <row r="8" spans="2:9" x14ac:dyDescent="0.25">
      <c r="B8" s="1000"/>
      <c r="C8" s="1001"/>
      <c r="D8" s="933"/>
      <c r="E8" s="933"/>
      <c r="F8" s="933"/>
      <c r="G8" s="933"/>
      <c r="H8" s="933"/>
      <c r="I8" s="934"/>
    </row>
    <row r="9" spans="2:9" ht="30.75" thickBot="1" x14ac:dyDescent="0.3">
      <c r="B9" s="902"/>
      <c r="C9" t="s">
        <v>612</v>
      </c>
      <c r="D9" t="s">
        <v>613</v>
      </c>
      <c r="E9"/>
      <c r="F9"/>
      <c r="G9" s="1002" t="s">
        <v>630</v>
      </c>
      <c r="H9" s="970" t="s">
        <v>631</v>
      </c>
      <c r="I9" s="932"/>
    </row>
    <row r="10" spans="2:9" s="996" customFormat="1" x14ac:dyDescent="0.25">
      <c r="B10" s="1003"/>
      <c r="C10" s="1004">
        <v>3</v>
      </c>
      <c r="D10" s="1764" t="s">
        <v>618</v>
      </c>
      <c r="E10" s="1764"/>
      <c r="F10" s="1764"/>
      <c r="G10" s="1005" t="str">
        <f>IF((COUNTA('3'!$C$21:$C$39))&lt;1,"Concern","OK")</f>
        <v>OK</v>
      </c>
      <c r="H10" s="997"/>
      <c r="I10" s="1006"/>
    </row>
    <row r="11" spans="2:9" s="996" customFormat="1" x14ac:dyDescent="0.25">
      <c r="B11" s="1003"/>
      <c r="C11" s="1007"/>
      <c r="D11" s="1765" t="s">
        <v>619</v>
      </c>
      <c r="E11" s="1765"/>
      <c r="F11" s="1765"/>
      <c r="G11" s="1008" t="str">
        <f>IF((COUNTA('3'!$D$21:$D$39))&lt;&gt;(COUNTA('3'!$C$21:$C$39)),"Concern","OK")</f>
        <v>OK</v>
      </c>
      <c r="H11" s="998"/>
      <c r="I11" s="1006"/>
    </row>
    <row r="12" spans="2:9" s="996" customFormat="1" x14ac:dyDescent="0.25">
      <c r="B12" s="1003"/>
      <c r="C12" s="1007"/>
      <c r="D12" s="1765" t="s">
        <v>620</v>
      </c>
      <c r="E12" s="1765"/>
      <c r="F12" s="1765"/>
      <c r="G12" s="1008" t="str">
        <f>IF((COUNTA('3'!$E$21:$E$39))&lt;&gt;(COUNTA('3'!$C$21:$C$39)),"Concern","OK")</f>
        <v>OK</v>
      </c>
      <c r="H12" s="998"/>
      <c r="I12" s="1006"/>
    </row>
    <row r="13" spans="2:9" s="996" customFormat="1" x14ac:dyDescent="0.25">
      <c r="B13" s="1003"/>
      <c r="C13" s="1007"/>
      <c r="D13" s="1765" t="s">
        <v>621</v>
      </c>
      <c r="E13" s="1765"/>
      <c r="F13" s="1765"/>
      <c r="G13" s="1008" t="str">
        <f>IF((COUNTA('3'!$F$21:$F$39))&lt;1,"Concern","OK")</f>
        <v>OK</v>
      </c>
      <c r="H13" s="998"/>
      <c r="I13" s="1006"/>
    </row>
    <row r="14" spans="2:9" s="996" customFormat="1" ht="15.75" thickBot="1" x14ac:dyDescent="0.3">
      <c r="B14" s="1003"/>
      <c r="C14" s="1009"/>
      <c r="D14" s="1762" t="s">
        <v>622</v>
      </c>
      <c r="E14" s="1762"/>
      <c r="F14" s="1762"/>
      <c r="G14" s="1010" t="str">
        <f>IF((COUNTA('3'!$F$21:$F$39))&lt;1,"Concern","OK")</f>
        <v>OK</v>
      </c>
      <c r="H14" s="999"/>
      <c r="I14" s="1006"/>
    </row>
    <row r="15" spans="2:9" s="996" customFormat="1" ht="15.75" thickBot="1" x14ac:dyDescent="0.3">
      <c r="B15" s="1003"/>
      <c r="C15" s="1007"/>
      <c r="D15" s="1763"/>
      <c r="E15" s="1763"/>
      <c r="F15" s="1763"/>
      <c r="G15" s="1011"/>
      <c r="H15" s="1011"/>
      <c r="I15" s="1006"/>
    </row>
    <row r="16" spans="2:9" x14ac:dyDescent="0.25">
      <c r="B16" s="902"/>
      <c r="C16" s="1004">
        <v>5</v>
      </c>
      <c r="D16" s="1764" t="s">
        <v>617</v>
      </c>
      <c r="E16" s="1764"/>
      <c r="F16" s="1764"/>
      <c r="G16" s="1005" t="str">
        <f>IF((IFERROR(MATCH("Begin Construction",'5'!D17:D84,0),0))&lt;&gt;0,"OK","Concern")</f>
        <v>OK</v>
      </c>
      <c r="H16" s="997"/>
      <c r="I16" s="932"/>
    </row>
    <row r="17" spans="2:9" ht="15.75" thickBot="1" x14ac:dyDescent="0.3">
      <c r="B17" s="902"/>
      <c r="C17" s="1009"/>
      <c r="D17" s="1762" t="s">
        <v>640</v>
      </c>
      <c r="E17" s="1762"/>
      <c r="F17" s="1762"/>
      <c r="G17" s="1010" t="str">
        <f>IF('5 Default Check'!E71&gt;=54,"OK","Concern")</f>
        <v>OK</v>
      </c>
      <c r="H17" s="999"/>
      <c r="I17" s="932"/>
    </row>
    <row r="18" spans="2:9" ht="15.75" thickBot="1" x14ac:dyDescent="0.3">
      <c r="B18" s="902"/>
      <c r="C18" s="1007"/>
      <c r="D18" s="1763"/>
      <c r="E18" s="1763"/>
      <c r="F18" s="1763"/>
      <c r="G18" s="1012"/>
      <c r="H18" s="1012"/>
      <c r="I18" s="932"/>
    </row>
    <row r="19" spans="2:9" x14ac:dyDescent="0.25">
      <c r="B19" s="902"/>
      <c r="C19" s="1004">
        <v>7</v>
      </c>
      <c r="D19" s="1766" t="s">
        <v>615</v>
      </c>
      <c r="E19" s="1766"/>
      <c r="F19" s="1766"/>
      <c r="G19" s="1013" t="str">
        <f>IF((COUNTA(#REF!,#REF!))&gt;(COUNTA(#REF!,#REF!)),"Concern","OK")</f>
        <v>OK</v>
      </c>
      <c r="H19" s="997"/>
      <c r="I19" s="932"/>
    </row>
    <row r="20" spans="2:9" x14ac:dyDescent="0.25">
      <c r="B20" s="902"/>
      <c r="C20" s="1007"/>
      <c r="D20" s="1765" t="s">
        <v>624</v>
      </c>
      <c r="E20" s="1765"/>
      <c r="F20" s="1765"/>
      <c r="G20" s="1008" t="str">
        <f>IF((COUNTA(#REF!,#REF!))&gt;(COUNTA(#REF!,#REF!)),"Concern","OK")</f>
        <v>OK</v>
      </c>
      <c r="H20" s="998"/>
      <c r="I20" s="932"/>
    </row>
    <row r="21" spans="2:9" x14ac:dyDescent="0.25">
      <c r="B21" s="902"/>
      <c r="C21" s="1007"/>
      <c r="D21" s="1025" t="s">
        <v>663</v>
      </c>
      <c r="E21" s="1025"/>
      <c r="F21" s="1025"/>
      <c r="G21" s="1008" t="str">
        <f>IF(((COUNTIF('7A'!J27:J36,"Loan"))+(COUNTIF('7A'!J44:J46,"Loan")))&gt;(COUNTA('7A'!M27:M36)+COUNTA('7A'!M44:M46)),"Concern","OK")</f>
        <v>OK</v>
      </c>
      <c r="H21" s="998"/>
      <c r="I21" s="932"/>
    </row>
    <row r="22" spans="2:9" ht="15.75" thickBot="1" x14ac:dyDescent="0.3">
      <c r="B22" s="902"/>
      <c r="C22" s="1745"/>
      <c r="D22" s="1761" t="s">
        <v>616</v>
      </c>
      <c r="E22" s="1761"/>
      <c r="F22" s="1761"/>
      <c r="G22" s="1746" t="str">
        <f>IF((COUNTA(#REF!,#REF!))&gt;(COUNTA(#REF!,#REF!)),"Concern","OK")</f>
        <v>OK</v>
      </c>
      <c r="H22" s="999"/>
      <c r="I22" s="932"/>
    </row>
    <row r="23" spans="2:9" ht="15.75" thickBot="1" x14ac:dyDescent="0.3">
      <c r="B23" s="905"/>
      <c r="C23" s="1014"/>
      <c r="D23" s="935"/>
      <c r="E23" s="935"/>
      <c r="F23" s="935"/>
      <c r="G23" s="935"/>
      <c r="H23" s="935"/>
      <c r="I23" s="906"/>
    </row>
  </sheetData>
  <sheetProtection algorithmName="SHA-512" hashValue="Dy8pwHpQnFMLOqXwQyNX9JgPLnLZCmnGpUJTBeR7RLdfdWxPDQm91gXVBaUvrkrLZhU+1qOMp/+yx4Yt4Bh0pQ==" saltValue="x3r1MxuU9Wx+SmcnYNrzxQ==" spinCount="100000" sheet="1" objects="1" scenarios="1"/>
  <mergeCells count="12">
    <mergeCell ref="D10:F10"/>
    <mergeCell ref="D11:F11"/>
    <mergeCell ref="D12:F12"/>
    <mergeCell ref="D13:F13"/>
    <mergeCell ref="D20:F20"/>
    <mergeCell ref="D19:F19"/>
    <mergeCell ref="D22:F22"/>
    <mergeCell ref="D14:F14"/>
    <mergeCell ref="D15:F15"/>
    <mergeCell ref="D16:F16"/>
    <mergeCell ref="D18:F18"/>
    <mergeCell ref="D17:F17"/>
  </mergeCells>
  <conditionalFormatting sqref="H20:H21">
    <cfRule type="cellIs" dxfId="143" priority="17" operator="equal">
      <formula>"OK"</formula>
    </cfRule>
    <cfRule type="cellIs" dxfId="142" priority="18" operator="equal">
      <formula>"FAIL"</formula>
    </cfRule>
  </conditionalFormatting>
  <conditionalFormatting sqref="H22">
    <cfRule type="cellIs" dxfId="141" priority="15" operator="equal">
      <formula>"OK"</formula>
    </cfRule>
    <cfRule type="cellIs" dxfId="140" priority="16" operator="equal">
      <formula>"FAIL"</formula>
    </cfRule>
  </conditionalFormatting>
  <conditionalFormatting sqref="H19">
    <cfRule type="cellIs" dxfId="139" priority="11" operator="equal">
      <formula>"OK"</formula>
    </cfRule>
    <cfRule type="cellIs" dxfId="138" priority="12" operator="equal">
      <formula>"FAIL"</formula>
    </cfRule>
  </conditionalFormatting>
  <conditionalFormatting sqref="G10:G15 G22 G18:G20">
    <cfRule type="containsText" dxfId="137" priority="7" operator="containsText" text="Concern">
      <formula>NOT(ISERROR(SEARCH("Concern",G10)))</formula>
    </cfRule>
    <cfRule type="containsText" dxfId="136" priority="8" operator="containsText" text="OK">
      <formula>NOT(ISERROR(SEARCH("OK",G10)))</formula>
    </cfRule>
  </conditionalFormatting>
  <conditionalFormatting sqref="G17">
    <cfRule type="containsText" dxfId="135" priority="5" operator="containsText" text="Concern">
      <formula>NOT(ISERROR(SEARCH("Concern",G17)))</formula>
    </cfRule>
    <cfRule type="containsText" dxfId="134" priority="6" operator="containsText" text="OK">
      <formula>NOT(ISERROR(SEARCH("OK",G17)))</formula>
    </cfRule>
  </conditionalFormatting>
  <conditionalFormatting sqref="G16">
    <cfRule type="containsText" dxfId="133" priority="3" operator="containsText" text="Concern">
      <formula>NOT(ISERROR(SEARCH("Concern",G16)))</formula>
    </cfRule>
    <cfRule type="containsText" dxfId="132" priority="4" operator="containsText" text="OK">
      <formula>NOT(ISERROR(SEARCH("OK",G16)))</formula>
    </cfRule>
  </conditionalFormatting>
  <conditionalFormatting sqref="G21">
    <cfRule type="containsText" dxfId="131" priority="1" operator="containsText" text="Concern">
      <formula>NOT(ISERROR(SEARCH("Concern",G21)))</formula>
    </cfRule>
    <cfRule type="containsText" dxfId="130" priority="2" operator="containsText" text="OK">
      <formula>NOT(ISERROR(SEARCH("OK",G21)))</formula>
    </cfRule>
  </conditionalFormatting>
  <pageMargins left="0.7" right="0.7" top="0.75" bottom="0.75" header="0.3" footer="0.3"/>
  <pageSetup scale="6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Q61"/>
  <sheetViews>
    <sheetView showGridLines="0" zoomScaleNormal="100" workbookViewId="0">
      <selection activeCell="T38" sqref="T38"/>
    </sheetView>
  </sheetViews>
  <sheetFormatPr defaultColWidth="9.140625" defaultRowHeight="15" x14ac:dyDescent="0.25"/>
  <cols>
    <col min="1" max="1" width="2.85546875" style="315" customWidth="1"/>
    <col min="2" max="3" width="1.42578125" style="315" customWidth="1"/>
    <col min="4" max="4" width="11" style="315" customWidth="1"/>
    <col min="5" max="5" width="9.140625" style="315"/>
    <col min="6" max="6" width="4" style="315" customWidth="1"/>
    <col min="7" max="9" width="9.140625" style="315"/>
    <col min="10" max="10" width="4" style="315" customWidth="1"/>
    <col min="11" max="12" width="9.140625" style="315"/>
    <col min="13" max="13" width="4" style="315" bestFit="1" customWidth="1"/>
    <col min="14" max="14" width="6" style="315" customWidth="1"/>
    <col min="15" max="15" width="9.140625" style="315"/>
    <col min="16" max="17" width="1.42578125" style="315" customWidth="1"/>
    <col min="18" max="16384" width="9.140625" style="315"/>
  </cols>
  <sheetData>
    <row r="1" spans="2:17" ht="15.75" thickBot="1" x14ac:dyDescent="0.3"/>
    <row r="2" spans="2:17" ht="7.5" customHeight="1" x14ac:dyDescent="0.25">
      <c r="B2" s="291"/>
      <c r="C2" s="292"/>
      <c r="D2" s="292"/>
      <c r="E2" s="292"/>
      <c r="F2" s="292"/>
      <c r="G2" s="292"/>
      <c r="H2" s="292"/>
      <c r="I2" s="292"/>
      <c r="J2" s="292"/>
      <c r="K2" s="292"/>
      <c r="L2" s="292"/>
      <c r="M2" s="292"/>
      <c r="N2" s="292"/>
      <c r="O2" s="292"/>
      <c r="P2" s="292"/>
      <c r="Q2" s="316"/>
    </row>
    <row r="3" spans="2:17" ht="18.75" x14ac:dyDescent="0.3">
      <c r="B3" s="293"/>
      <c r="C3" s="1767" t="s">
        <v>650</v>
      </c>
      <c r="D3" s="1767"/>
      <c r="E3" s="1767"/>
      <c r="F3" s="1767"/>
      <c r="G3" s="1767"/>
      <c r="H3" s="1767"/>
      <c r="I3" s="1767"/>
      <c r="J3" s="1767"/>
      <c r="K3" s="1767"/>
      <c r="L3" s="1767"/>
      <c r="M3" s="1767"/>
      <c r="N3" s="1767"/>
      <c r="O3" s="1767"/>
      <c r="P3" s="1767"/>
      <c r="Q3" s="317"/>
    </row>
    <row r="4" spans="2:17" x14ac:dyDescent="0.25">
      <c r="B4" s="293"/>
      <c r="C4" s="112"/>
      <c r="D4" s="112"/>
      <c r="E4" s="112"/>
      <c r="F4" s="112"/>
      <c r="G4" s="112"/>
      <c r="H4" s="112"/>
      <c r="I4" s="112"/>
      <c r="J4" s="112"/>
      <c r="K4" s="112"/>
      <c r="L4" s="112"/>
      <c r="M4" s="112"/>
      <c r="N4" s="112"/>
      <c r="O4" s="112"/>
      <c r="P4" s="112"/>
      <c r="Q4" s="317"/>
    </row>
    <row r="5" spans="2:17" ht="18.75" x14ac:dyDescent="0.3">
      <c r="B5" s="293"/>
      <c r="C5" s="126" t="s">
        <v>0</v>
      </c>
      <c r="D5" s="17"/>
      <c r="E5" s="112"/>
      <c r="F5" s="112"/>
      <c r="G5" s="1785"/>
      <c r="H5" s="1785"/>
      <c r="I5" s="1785"/>
      <c r="J5" s="1785"/>
      <c r="K5" s="1785"/>
      <c r="L5" s="1785"/>
      <c r="M5" s="1785"/>
      <c r="N5" s="1785"/>
      <c r="O5" s="1785"/>
      <c r="P5" s="112"/>
      <c r="Q5" s="317"/>
    </row>
    <row r="6" spans="2:17" ht="3.75" customHeight="1" x14ac:dyDescent="0.25">
      <c r="B6" s="293"/>
      <c r="C6" s="113"/>
      <c r="D6" s="112"/>
      <c r="E6" s="112"/>
      <c r="F6" s="112"/>
      <c r="G6" s="294"/>
      <c r="H6" s="294"/>
      <c r="I6" s="294"/>
      <c r="J6" s="294"/>
      <c r="K6" s="294"/>
      <c r="L6" s="294"/>
      <c r="M6" s="294"/>
      <c r="N6" s="294"/>
      <c r="O6" s="294"/>
      <c r="P6" s="112"/>
      <c r="Q6" s="317"/>
    </row>
    <row r="7" spans="2:17" x14ac:dyDescent="0.25">
      <c r="B7" s="293"/>
      <c r="C7" s="126" t="s">
        <v>1</v>
      </c>
      <c r="D7" s="112"/>
      <c r="E7" s="112"/>
      <c r="F7" s="112"/>
      <c r="G7" s="294"/>
      <c r="H7" s="294"/>
      <c r="I7" s="294"/>
      <c r="J7" s="294"/>
      <c r="K7" s="294"/>
      <c r="L7" s="294"/>
      <c r="M7" s="294"/>
      <c r="N7" s="294"/>
      <c r="O7" s="294"/>
      <c r="P7" s="112"/>
      <c r="Q7" s="317"/>
    </row>
    <row r="8" spans="2:17" x14ac:dyDescent="0.25">
      <c r="B8" s="293"/>
      <c r="C8" s="295" t="s">
        <v>2</v>
      </c>
      <c r="D8" s="112"/>
      <c r="E8" s="112"/>
      <c r="F8" s="112"/>
      <c r="G8" s="1786"/>
      <c r="H8" s="1786"/>
      <c r="I8" s="1786"/>
      <c r="J8" s="1786"/>
      <c r="K8" s="1786"/>
      <c r="L8" s="1786"/>
      <c r="M8" s="1786"/>
      <c r="N8" s="1786"/>
      <c r="O8" s="1786"/>
      <c r="P8" s="112"/>
      <c r="Q8" s="317"/>
    </row>
    <row r="9" spans="2:17" ht="3.75" customHeight="1" x14ac:dyDescent="0.25">
      <c r="B9" s="293"/>
      <c r="C9" s="295"/>
      <c r="D9" s="112"/>
      <c r="E9" s="112"/>
      <c r="F9" s="112"/>
      <c r="G9" s="294"/>
      <c r="H9" s="294"/>
      <c r="I9" s="294"/>
      <c r="J9" s="294"/>
      <c r="K9" s="294"/>
      <c r="L9" s="294"/>
      <c r="M9" s="294"/>
      <c r="N9" s="294"/>
      <c r="O9" s="294"/>
      <c r="P9" s="112"/>
      <c r="Q9" s="317"/>
    </row>
    <row r="10" spans="2:17" x14ac:dyDescent="0.25">
      <c r="B10" s="293"/>
      <c r="C10" s="295" t="s">
        <v>3</v>
      </c>
      <c r="D10" s="112"/>
      <c r="E10" s="112"/>
      <c r="F10" s="112"/>
      <c r="G10" s="1781"/>
      <c r="H10" s="1781"/>
      <c r="I10" s="1781"/>
      <c r="J10" s="1781"/>
      <c r="K10" s="1781"/>
      <c r="L10" s="1781"/>
      <c r="M10" s="1781"/>
      <c r="N10" s="1781"/>
      <c r="O10" s="1781"/>
      <c r="P10" s="112"/>
      <c r="Q10" s="317"/>
    </row>
    <row r="11" spans="2:17" ht="3.75" customHeight="1" x14ac:dyDescent="0.25">
      <c r="B11" s="293"/>
      <c r="C11" s="112"/>
      <c r="D11" s="112"/>
      <c r="E11" s="112"/>
      <c r="F11" s="112"/>
      <c r="G11" s="294"/>
      <c r="H11" s="294"/>
      <c r="I11" s="294"/>
      <c r="J11" s="294"/>
      <c r="K11" s="294"/>
      <c r="L11" s="294"/>
      <c r="M11" s="294"/>
      <c r="N11" s="294"/>
      <c r="O11" s="294"/>
      <c r="P11" s="112"/>
      <c r="Q11" s="317"/>
    </row>
    <row r="12" spans="2:17" x14ac:dyDescent="0.25">
      <c r="B12" s="293"/>
      <c r="C12" s="295" t="s">
        <v>4</v>
      </c>
      <c r="D12" s="112"/>
      <c r="E12" s="112"/>
      <c r="F12" s="112"/>
      <c r="G12" s="1781"/>
      <c r="H12" s="1781"/>
      <c r="I12" s="296" t="s">
        <v>5</v>
      </c>
      <c r="J12" s="1782"/>
      <c r="K12" s="1782"/>
      <c r="L12" s="1782"/>
      <c r="M12" s="1782"/>
      <c r="N12" s="1782"/>
      <c r="O12" s="1782"/>
      <c r="P12" s="112"/>
      <c r="Q12" s="317"/>
    </row>
    <row r="13" spans="2:17" ht="3.75" customHeight="1" x14ac:dyDescent="0.25">
      <c r="B13" s="293"/>
      <c r="C13" s="295"/>
      <c r="D13" s="112"/>
      <c r="E13" s="112"/>
      <c r="F13" s="112"/>
      <c r="G13" s="294"/>
      <c r="H13" s="294"/>
      <c r="I13" s="294"/>
      <c r="J13" s="294"/>
      <c r="K13" s="294"/>
      <c r="L13" s="294"/>
      <c r="M13" s="294"/>
      <c r="N13" s="294"/>
      <c r="O13" s="294"/>
      <c r="P13" s="112"/>
      <c r="Q13" s="317"/>
    </row>
    <row r="14" spans="2:17" ht="3.75" customHeight="1" x14ac:dyDescent="0.25">
      <c r="B14" s="293"/>
      <c r="C14" s="295"/>
      <c r="D14" s="112"/>
      <c r="E14" s="112"/>
      <c r="F14" s="112"/>
      <c r="G14" s="294"/>
      <c r="H14" s="294"/>
      <c r="I14" s="294"/>
      <c r="J14" s="294"/>
      <c r="K14" s="294"/>
      <c r="L14" s="294"/>
      <c r="M14" s="294"/>
      <c r="N14" s="294"/>
      <c r="O14" s="294"/>
      <c r="P14" s="112"/>
      <c r="Q14" s="317"/>
    </row>
    <row r="15" spans="2:17" x14ac:dyDescent="0.25">
      <c r="B15" s="293"/>
      <c r="C15" s="126" t="s">
        <v>6</v>
      </c>
      <c r="D15" s="112"/>
      <c r="E15" s="112"/>
      <c r="F15" s="112"/>
      <c r="G15" s="294"/>
      <c r="H15" s="294"/>
      <c r="I15" s="294"/>
      <c r="J15" s="294"/>
      <c r="K15" s="294"/>
      <c r="L15" s="294"/>
      <c r="M15" s="294"/>
      <c r="N15" s="294"/>
      <c r="O15" s="294"/>
      <c r="P15" s="112"/>
      <c r="Q15" s="317"/>
    </row>
    <row r="16" spans="2:17" x14ac:dyDescent="0.25">
      <c r="B16" s="293"/>
      <c r="C16" s="295" t="s">
        <v>7</v>
      </c>
      <c r="D16" s="112"/>
      <c r="E16" s="112"/>
      <c r="F16" s="112"/>
      <c r="G16" s="1786"/>
      <c r="H16" s="1786"/>
      <c r="I16" s="1786"/>
      <c r="J16" s="1786"/>
      <c r="K16" s="1786"/>
      <c r="L16" s="1786"/>
      <c r="M16" s="1786"/>
      <c r="N16" s="1786"/>
      <c r="O16" s="1786"/>
      <c r="P16" s="112"/>
      <c r="Q16" s="317"/>
    </row>
    <row r="17" spans="2:17" ht="3.75" customHeight="1" x14ac:dyDescent="0.25">
      <c r="B17" s="293"/>
      <c r="C17" s="295"/>
      <c r="D17" s="112"/>
      <c r="E17" s="112"/>
      <c r="F17" s="112"/>
      <c r="G17" s="298"/>
      <c r="H17" s="298"/>
      <c r="I17" s="294"/>
      <c r="J17" s="298"/>
      <c r="K17" s="294"/>
      <c r="L17" s="294"/>
      <c r="M17" s="294"/>
      <c r="N17" s="294"/>
      <c r="O17" s="294"/>
      <c r="P17" s="112"/>
      <c r="Q17" s="317"/>
    </row>
    <row r="18" spans="2:17" x14ac:dyDescent="0.25">
      <c r="B18" s="293"/>
      <c r="C18" s="295" t="s">
        <v>8</v>
      </c>
      <c r="D18" s="112"/>
      <c r="E18" s="112"/>
      <c r="F18" s="112"/>
      <c r="G18" s="1781"/>
      <c r="H18" s="1781"/>
      <c r="I18" s="1781"/>
      <c r="J18" s="1781"/>
      <c r="K18" s="1781"/>
      <c r="L18" s="1781"/>
      <c r="M18" s="1781"/>
      <c r="N18" s="1781"/>
      <c r="O18" s="1781"/>
      <c r="P18" s="112"/>
      <c r="Q18" s="317"/>
    </row>
    <row r="19" spans="2:17" ht="3.75" customHeight="1" x14ac:dyDescent="0.25">
      <c r="B19" s="293"/>
      <c r="C19" s="112"/>
      <c r="D19" s="112"/>
      <c r="E19" s="112"/>
      <c r="F19" s="112"/>
      <c r="G19" s="298"/>
      <c r="H19" s="298"/>
      <c r="I19" s="294"/>
      <c r="J19" s="298"/>
      <c r="K19" s="294"/>
      <c r="L19" s="294"/>
      <c r="M19" s="294"/>
      <c r="N19" s="294"/>
      <c r="O19" s="294"/>
      <c r="P19" s="112"/>
      <c r="Q19" s="317"/>
    </row>
    <row r="20" spans="2:17" x14ac:dyDescent="0.25">
      <c r="B20" s="293"/>
      <c r="C20" s="295" t="s">
        <v>4</v>
      </c>
      <c r="D20" s="112"/>
      <c r="E20" s="112"/>
      <c r="F20" s="112"/>
      <c r="G20" s="1781"/>
      <c r="H20" s="1781"/>
      <c r="I20" s="296" t="s">
        <v>5</v>
      </c>
      <c r="J20" s="1782"/>
      <c r="K20" s="1782"/>
      <c r="L20" s="1782"/>
      <c r="M20" s="1782"/>
      <c r="N20" s="1782"/>
      <c r="O20" s="1782"/>
      <c r="P20" s="112"/>
      <c r="Q20" s="317"/>
    </row>
    <row r="21" spans="2:17" ht="3.75" customHeight="1" x14ac:dyDescent="0.25">
      <c r="B21" s="293"/>
      <c r="C21" s="295"/>
      <c r="D21" s="112"/>
      <c r="E21" s="112"/>
      <c r="F21" s="112"/>
      <c r="G21" s="294"/>
      <c r="H21" s="294"/>
      <c r="I21" s="294"/>
      <c r="J21" s="294"/>
      <c r="K21" s="294"/>
      <c r="L21" s="294"/>
      <c r="M21" s="294"/>
      <c r="N21" s="294"/>
      <c r="O21" s="294"/>
      <c r="P21" s="112"/>
      <c r="Q21" s="317"/>
    </row>
    <row r="22" spans="2:17" x14ac:dyDescent="0.25">
      <c r="B22" s="293"/>
      <c r="C22" s="112"/>
      <c r="D22" s="112" t="s">
        <v>9</v>
      </c>
      <c r="E22" s="112"/>
      <c r="F22" s="112"/>
      <c r="G22" s="112"/>
      <c r="H22" s="112"/>
      <c r="I22" s="112"/>
      <c r="J22" s="112"/>
      <c r="K22" s="112"/>
      <c r="L22" s="313" t="s">
        <v>505</v>
      </c>
      <c r="M22"/>
      <c r="N22" s="112"/>
      <c r="O22" s="112"/>
      <c r="P22" s="112"/>
      <c r="Q22" s="317"/>
    </row>
    <row r="23" spans="2:17" ht="7.5" customHeight="1" x14ac:dyDescent="0.25">
      <c r="B23" s="293"/>
      <c r="C23" s="112"/>
      <c r="D23" s="112"/>
      <c r="E23" s="112"/>
      <c r="F23" s="112"/>
      <c r="G23" s="112"/>
      <c r="H23" s="112"/>
      <c r="I23" s="112"/>
      <c r="J23" s="112"/>
      <c r="K23" s="112"/>
      <c r="L23" s="299"/>
      <c r="M23" s="112"/>
      <c r="N23" s="299"/>
      <c r="O23" s="112"/>
      <c r="P23" s="112"/>
      <c r="Q23" s="317"/>
    </row>
    <row r="24" spans="2:17" x14ac:dyDescent="0.25">
      <c r="B24" s="293"/>
      <c r="C24" s="126" t="s">
        <v>10</v>
      </c>
      <c r="D24" s="112"/>
      <c r="E24" s="112"/>
      <c r="F24" s="112"/>
      <c r="G24" s="1781"/>
      <c r="H24" s="1781"/>
      <c r="I24" s="1781"/>
      <c r="J24" s="1781"/>
      <c r="K24" s="1781"/>
      <c r="L24" s="1781"/>
      <c r="M24" s="1781"/>
      <c r="N24" s="1781"/>
      <c r="O24" s="1781"/>
      <c r="P24" s="112"/>
      <c r="Q24" s="317"/>
    </row>
    <row r="25" spans="2:17" x14ac:dyDescent="0.25">
      <c r="B25" s="293"/>
      <c r="C25" s="112"/>
      <c r="D25" s="112"/>
      <c r="E25" s="112"/>
      <c r="F25" s="112"/>
      <c r="G25" s="298"/>
      <c r="H25" s="298"/>
      <c r="I25" s="298"/>
      <c r="J25" s="298"/>
      <c r="K25" s="298"/>
      <c r="L25" s="298"/>
      <c r="M25" s="298"/>
      <c r="N25" s="298"/>
      <c r="O25" s="298"/>
      <c r="P25" s="112"/>
      <c r="Q25" s="317"/>
    </row>
    <row r="26" spans="2:17" ht="15.75" thickBot="1" x14ac:dyDescent="0.3">
      <c r="B26" s="293"/>
      <c r="C26" s="300" t="s">
        <v>11</v>
      </c>
      <c r="D26" s="301"/>
      <c r="E26" s="301"/>
      <c r="F26" s="301"/>
      <c r="G26" s="301"/>
      <c r="H26" s="301"/>
      <c r="I26" s="301"/>
      <c r="J26" s="301"/>
      <c r="K26" s="301"/>
      <c r="L26" s="301"/>
      <c r="M26" s="301"/>
      <c r="N26" s="301"/>
      <c r="O26" s="301"/>
      <c r="P26" s="112"/>
      <c r="Q26" s="317"/>
    </row>
    <row r="27" spans="2:17" ht="3.75" customHeight="1" x14ac:dyDescent="0.25">
      <c r="B27" s="293"/>
      <c r="C27" s="302"/>
      <c r="D27" s="295"/>
      <c r="E27" s="112"/>
      <c r="F27" s="112"/>
      <c r="G27" s="294"/>
      <c r="H27" s="294"/>
      <c r="I27" s="294"/>
      <c r="J27" s="294"/>
      <c r="K27" s="294"/>
      <c r="L27" s="294"/>
      <c r="M27" s="294"/>
      <c r="N27" s="294"/>
      <c r="O27" s="294"/>
      <c r="P27" s="112"/>
      <c r="Q27" s="317"/>
    </row>
    <row r="28" spans="2:17" x14ac:dyDescent="0.25">
      <c r="B28" s="293"/>
      <c r="C28" s="302"/>
      <c r="D28" s="1768" t="s">
        <v>12</v>
      </c>
      <c r="E28" s="1768"/>
      <c r="F28" s="112"/>
      <c r="G28" s="1781"/>
      <c r="H28" s="1781"/>
      <c r="I28" s="1781"/>
      <c r="J28" s="1781"/>
      <c r="K28" s="1781"/>
      <c r="L28" s="1781"/>
      <c r="M28" s="1781"/>
      <c r="N28" s="1781"/>
      <c r="O28" s="1781"/>
      <c r="P28" s="112"/>
      <c r="Q28" s="317"/>
    </row>
    <row r="29" spans="2:17" ht="3.75" customHeight="1" x14ac:dyDescent="0.25">
      <c r="B29" s="293"/>
      <c r="C29" s="295"/>
      <c r="D29" s="112"/>
      <c r="E29" s="112"/>
      <c r="F29" s="112"/>
      <c r="G29" s="298"/>
      <c r="H29" s="298"/>
      <c r="I29" s="298"/>
      <c r="J29" s="298"/>
      <c r="K29" s="298"/>
      <c r="L29" s="298"/>
      <c r="M29" s="298"/>
      <c r="N29" s="298"/>
      <c r="O29" s="298"/>
      <c r="P29" s="112"/>
      <c r="Q29" s="317"/>
    </row>
    <row r="30" spans="2:17" x14ac:dyDescent="0.25">
      <c r="B30" s="293"/>
      <c r="C30" s="295"/>
      <c r="D30" s="112" t="s">
        <v>13</v>
      </c>
      <c r="E30" s="112"/>
      <c r="F30" s="112"/>
      <c r="G30" s="1782"/>
      <c r="H30" s="1782"/>
      <c r="I30" s="296" t="s">
        <v>14</v>
      </c>
      <c r="J30" s="1781"/>
      <c r="K30" s="1781"/>
      <c r="L30" s="296" t="s">
        <v>15</v>
      </c>
      <c r="M30" s="1781"/>
      <c r="N30" s="1781"/>
      <c r="O30" s="1781"/>
      <c r="P30" s="112"/>
      <c r="Q30" s="317"/>
    </row>
    <row r="31" spans="2:17" ht="3.75" customHeight="1" x14ac:dyDescent="0.25">
      <c r="B31" s="293"/>
      <c r="C31" s="302"/>
      <c r="D31" s="112"/>
      <c r="E31" s="112"/>
      <c r="F31" s="112"/>
      <c r="G31" s="294"/>
      <c r="H31" s="294"/>
      <c r="I31" s="294"/>
      <c r="J31" s="294"/>
      <c r="K31" s="294"/>
      <c r="L31" s="294"/>
      <c r="M31" s="294"/>
      <c r="N31" s="294"/>
      <c r="O31" s="294"/>
      <c r="P31" s="112"/>
      <c r="Q31" s="317"/>
    </row>
    <row r="32" spans="2:17" x14ac:dyDescent="0.25">
      <c r="B32" s="293"/>
      <c r="C32" s="302"/>
      <c r="D32" s="112" t="s">
        <v>16</v>
      </c>
      <c r="E32" s="112"/>
      <c r="F32" s="112"/>
      <c r="G32" s="1781"/>
      <c r="H32" s="1781"/>
      <c r="I32" s="112"/>
      <c r="J32" s="112"/>
      <c r="K32" s="296" t="s">
        <v>17</v>
      </c>
      <c r="L32" s="1781"/>
      <c r="M32" s="1781"/>
      <c r="N32" s="1781"/>
      <c r="O32" s="1781"/>
      <c r="P32" s="112"/>
      <c r="Q32" s="317"/>
    </row>
    <row r="33" spans="2:17" ht="3.75" customHeight="1" x14ac:dyDescent="0.25">
      <c r="B33" s="293"/>
      <c r="C33" s="302"/>
      <c r="D33" s="112"/>
      <c r="E33" s="112"/>
      <c r="F33" s="112"/>
      <c r="G33" s="294"/>
      <c r="H33" s="294"/>
      <c r="I33" s="294"/>
      <c r="J33" s="294"/>
      <c r="K33" s="294"/>
      <c r="L33" s="294"/>
      <c r="M33" s="294"/>
      <c r="N33" s="294"/>
      <c r="O33" s="294"/>
      <c r="P33" s="112"/>
      <c r="Q33" s="317"/>
    </row>
    <row r="34" spans="2:17" x14ac:dyDescent="0.25">
      <c r="B34" s="293"/>
      <c r="C34" s="302"/>
      <c r="D34" s="112" t="s">
        <v>18</v>
      </c>
      <c r="E34" s="112"/>
      <c r="F34" s="112"/>
      <c r="G34" s="1301"/>
      <c r="H34" s="296" t="s">
        <v>19</v>
      </c>
      <c r="I34" s="1302"/>
      <c r="J34" s="112"/>
      <c r="K34" s="296" t="s">
        <v>20</v>
      </c>
      <c r="L34" s="1783"/>
      <c r="M34" s="1781"/>
      <c r="N34" s="1781"/>
      <c r="O34" s="1781"/>
      <c r="P34" s="112"/>
      <c r="Q34" s="317"/>
    </row>
    <row r="35" spans="2:17" ht="3.75" customHeight="1" x14ac:dyDescent="0.25">
      <c r="B35" s="293"/>
      <c r="C35" s="113"/>
      <c r="D35" s="112"/>
      <c r="E35" s="112"/>
      <c r="F35" s="112"/>
      <c r="G35" s="294"/>
      <c r="H35" s="294"/>
      <c r="I35" s="294"/>
      <c r="J35" s="294"/>
      <c r="K35" s="294"/>
      <c r="L35" s="294"/>
      <c r="M35" s="294"/>
      <c r="N35" s="294"/>
      <c r="O35" s="294"/>
      <c r="P35" s="112"/>
      <c r="Q35" s="317"/>
    </row>
    <row r="36" spans="2:17" x14ac:dyDescent="0.25">
      <c r="B36" s="293"/>
      <c r="C36" s="302"/>
      <c r="D36" s="112" t="s">
        <v>21</v>
      </c>
      <c r="E36" s="112"/>
      <c r="F36" s="112"/>
      <c r="G36" s="1781"/>
      <c r="H36" s="1781"/>
      <c r="I36" s="1781"/>
      <c r="J36" s="1781"/>
      <c r="K36" s="1781"/>
      <c r="L36" s="1781"/>
      <c r="M36" s="1781"/>
      <c r="N36" s="1781"/>
      <c r="O36" s="1781"/>
      <c r="P36" s="112"/>
      <c r="Q36" s="317"/>
    </row>
    <row r="37" spans="2:17" ht="7.5" customHeight="1" x14ac:dyDescent="0.25">
      <c r="B37" s="293"/>
      <c r="C37" s="113"/>
      <c r="D37" s="112"/>
      <c r="E37" s="112"/>
      <c r="F37" s="112"/>
      <c r="G37" s="294"/>
      <c r="H37" s="294"/>
      <c r="I37" s="294"/>
      <c r="J37" s="294"/>
      <c r="K37" s="294"/>
      <c r="L37" s="294"/>
      <c r="M37" s="294"/>
      <c r="N37" s="294"/>
      <c r="O37" s="294"/>
      <c r="P37" s="112"/>
      <c r="Q37" s="317"/>
    </row>
    <row r="38" spans="2:17" ht="15.75" thickBot="1" x14ac:dyDescent="0.3">
      <c r="B38" s="293"/>
      <c r="C38" s="300" t="s">
        <v>469</v>
      </c>
      <c r="D38" s="301"/>
      <c r="E38" s="301"/>
      <c r="F38" s="301"/>
      <c r="G38" s="301"/>
      <c r="H38" s="301"/>
      <c r="I38" s="301"/>
      <c r="J38" s="301"/>
      <c r="K38" s="301"/>
      <c r="L38" s="301"/>
      <c r="M38" s="301"/>
      <c r="N38" s="301"/>
      <c r="O38" s="301"/>
      <c r="P38" s="112"/>
      <c r="Q38" s="317"/>
    </row>
    <row r="39" spans="2:17" ht="3.75" customHeight="1" x14ac:dyDescent="0.25">
      <c r="B39" s="293"/>
      <c r="C39" s="112"/>
      <c r="D39" s="112"/>
      <c r="E39" s="112"/>
      <c r="F39" s="112"/>
      <c r="G39" s="112"/>
      <c r="H39" s="112"/>
      <c r="I39" s="112"/>
      <c r="J39" s="112"/>
      <c r="K39" s="112"/>
      <c r="L39" s="112"/>
      <c r="M39" s="112"/>
      <c r="N39" s="112"/>
      <c r="O39" s="112"/>
      <c r="P39" s="112"/>
      <c r="Q39" s="317"/>
    </row>
    <row r="40" spans="2:17" x14ac:dyDescent="0.25">
      <c r="B40" s="293"/>
      <c r="C40" s="112"/>
      <c r="D40" s="112"/>
      <c r="E40" s="312" t="s">
        <v>22</v>
      </c>
      <c r="F40" s="314"/>
      <c r="G40" s="1779" t="s">
        <v>23</v>
      </c>
      <c r="H40" s="1769"/>
      <c r="I40" s="1780"/>
      <c r="J40" s="314"/>
      <c r="K40" s="299"/>
      <c r="L40" s="312" t="s">
        <v>24</v>
      </c>
      <c r="M40" s="314"/>
      <c r="N40"/>
      <c r="O40" s="112"/>
      <c r="P40" s="112"/>
      <c r="Q40" s="317"/>
    </row>
    <row r="41" spans="2:17" ht="3.75" customHeight="1" x14ac:dyDescent="0.25">
      <c r="B41" s="293"/>
      <c r="C41" s="112"/>
      <c r="D41" s="112"/>
      <c r="E41" s="312"/>
      <c r="F41" s="303"/>
      <c r="G41" s="1769"/>
      <c r="H41" s="1769"/>
      <c r="I41" s="1769"/>
      <c r="J41" s="304"/>
      <c r="K41" s="303"/>
      <c r="L41" s="112"/>
      <c r="M41" s="112"/>
      <c r="N41"/>
      <c r="O41" s="112"/>
      <c r="P41" s="112"/>
      <c r="Q41" s="317"/>
    </row>
    <row r="42" spans="2:17" x14ac:dyDescent="0.25">
      <c r="B42" s="293"/>
      <c r="C42" s="112"/>
      <c r="D42" s="112"/>
      <c r="E42" s="312" t="s">
        <v>25</v>
      </c>
      <c r="F42" s="314"/>
      <c r="G42" s="1779" t="s">
        <v>26</v>
      </c>
      <c r="H42" s="1769"/>
      <c r="I42" s="1780"/>
      <c r="J42" s="314"/>
      <c r="K42" s="305"/>
      <c r="L42" s="312" t="s">
        <v>27</v>
      </c>
      <c r="M42" s="314"/>
      <c r="N42"/>
      <c r="O42" s="112"/>
      <c r="P42" s="112"/>
      <c r="Q42" s="317"/>
    </row>
    <row r="43" spans="2:17" ht="3.75" customHeight="1" x14ac:dyDescent="0.25">
      <c r="B43" s="293"/>
      <c r="C43" s="112"/>
      <c r="D43" s="112"/>
      <c r="E43" s="312"/>
      <c r="F43" s="303"/>
      <c r="G43" s="1769"/>
      <c r="H43" s="1769"/>
      <c r="I43" s="1769"/>
      <c r="J43" s="304"/>
      <c r="K43" s="303"/>
      <c r="L43" s="112"/>
      <c r="M43" s="112"/>
      <c r="N43" s="112"/>
      <c r="O43" s="112"/>
      <c r="P43" s="112"/>
      <c r="Q43" s="317"/>
    </row>
    <row r="44" spans="2:17" x14ac:dyDescent="0.25">
      <c r="B44" s="293"/>
      <c r="C44" s="112"/>
      <c r="D44" s="112"/>
      <c r="E44" s="312" t="s">
        <v>28</v>
      </c>
      <c r="F44" s="314"/>
      <c r="G44" s="1779" t="s">
        <v>29</v>
      </c>
      <c r="H44" s="1769"/>
      <c r="I44" s="1780"/>
      <c r="J44" s="314"/>
      <c r="K44" s="299"/>
      <c r="L44" s="303"/>
      <c r="M44" s="303"/>
      <c r="N44" s="112"/>
      <c r="O44" s="112"/>
      <c r="P44" s="112"/>
      <c r="Q44" s="317"/>
    </row>
    <row r="45" spans="2:17" ht="3.75" customHeight="1" x14ac:dyDescent="0.25">
      <c r="B45" s="293"/>
      <c r="C45" s="112"/>
      <c r="D45" s="112"/>
      <c r="E45" s="303"/>
      <c r="F45" s="303"/>
      <c r="G45" s="303"/>
      <c r="H45" s="303"/>
      <c r="I45" s="303"/>
      <c r="J45" s="303"/>
      <c r="K45" s="303"/>
      <c r="L45" s="112"/>
      <c r="M45" s="112"/>
      <c r="N45" s="112"/>
      <c r="O45" s="112"/>
      <c r="P45" s="112"/>
      <c r="Q45" s="317"/>
    </row>
    <row r="46" spans="2:17" x14ac:dyDescent="0.25">
      <c r="B46" s="293"/>
      <c r="C46" s="112"/>
      <c r="D46" s="112"/>
      <c r="E46" s="1300" t="s">
        <v>30</v>
      </c>
      <c r="F46" s="314"/>
      <c r="G46" s="1779" t="s">
        <v>31</v>
      </c>
      <c r="H46" s="1769"/>
      <c r="I46" s="1780"/>
      <c r="J46" s="314"/>
      <c r="K46" s="306"/>
      <c r="L46" s="112"/>
      <c r="M46" s="112"/>
      <c r="N46" s="112"/>
      <c r="O46" s="112"/>
      <c r="P46" s="112"/>
      <c r="Q46" s="317"/>
    </row>
    <row r="47" spans="2:17" ht="3.75" customHeight="1" x14ac:dyDescent="0.25">
      <c r="B47" s="293"/>
      <c r="C47" s="112"/>
      <c r="D47" s="112"/>
      <c r="E47" s="312"/>
      <c r="F47" s="299"/>
      <c r="G47" s="312"/>
      <c r="H47" s="312"/>
      <c r="I47" s="312"/>
      <c r="J47" s="306"/>
      <c r="K47" s="306"/>
      <c r="L47" s="112"/>
      <c r="M47" s="112"/>
      <c r="N47" s="112"/>
      <c r="O47" s="112"/>
      <c r="P47" s="112"/>
      <c r="Q47" s="317"/>
    </row>
    <row r="48" spans="2:17" x14ac:dyDescent="0.25">
      <c r="B48" s="293"/>
      <c r="C48" s="112"/>
      <c r="D48" s="112" t="s">
        <v>32</v>
      </c>
      <c r="E48" s="112"/>
      <c r="F48" s="112"/>
      <c r="G48" s="303"/>
      <c r="H48" s="112"/>
      <c r="I48" s="307"/>
      <c r="J48" s="306"/>
      <c r="K48" s="306"/>
      <c r="L48" s="112"/>
      <c r="M48" s="112"/>
      <c r="N48" s="112"/>
      <c r="O48" s="112"/>
      <c r="P48" s="112"/>
      <c r="Q48" s="317"/>
    </row>
    <row r="49" spans="2:17" ht="3.75" customHeight="1" x14ac:dyDescent="0.25">
      <c r="B49" s="293"/>
      <c r="C49" s="112"/>
      <c r="D49" s="112"/>
      <c r="E49" s="112"/>
      <c r="F49" s="303"/>
      <c r="G49" s="303"/>
      <c r="H49" s="112"/>
      <c r="I49" s="307"/>
      <c r="J49" s="306"/>
      <c r="K49" s="306"/>
      <c r="L49" s="112"/>
      <c r="M49" s="112"/>
      <c r="N49" s="112"/>
      <c r="O49" s="112"/>
      <c r="P49" s="112"/>
      <c r="Q49" s="317"/>
    </row>
    <row r="50" spans="2:17" x14ac:dyDescent="0.25">
      <c r="B50" s="293"/>
      <c r="C50" s="112"/>
      <c r="D50" s="1770"/>
      <c r="E50" s="1771"/>
      <c r="F50" s="1771"/>
      <c r="G50" s="1771"/>
      <c r="H50" s="1771"/>
      <c r="I50" s="1771"/>
      <c r="J50" s="1771"/>
      <c r="K50" s="1771"/>
      <c r="L50" s="1771"/>
      <c r="M50" s="1771"/>
      <c r="N50" s="1771"/>
      <c r="O50" s="1772"/>
      <c r="P50" s="112"/>
      <c r="Q50" s="317"/>
    </row>
    <row r="51" spans="2:17" x14ac:dyDescent="0.25">
      <c r="B51" s="293"/>
      <c r="C51" s="112"/>
      <c r="D51" s="1773"/>
      <c r="E51" s="1774"/>
      <c r="F51" s="1774"/>
      <c r="G51" s="1774"/>
      <c r="H51" s="1774"/>
      <c r="I51" s="1774"/>
      <c r="J51" s="1774"/>
      <c r="K51" s="1774"/>
      <c r="L51" s="1774"/>
      <c r="M51" s="1774"/>
      <c r="N51" s="1774"/>
      <c r="O51" s="1775"/>
      <c r="P51" s="112"/>
      <c r="Q51" s="317"/>
    </row>
    <row r="52" spans="2:17" x14ac:dyDescent="0.25">
      <c r="B52" s="293"/>
      <c r="C52" s="112"/>
      <c r="D52" s="1773"/>
      <c r="E52" s="1774"/>
      <c r="F52" s="1774"/>
      <c r="G52" s="1774"/>
      <c r="H52" s="1774"/>
      <c r="I52" s="1774"/>
      <c r="J52" s="1774"/>
      <c r="K52" s="1774"/>
      <c r="L52" s="1774"/>
      <c r="M52" s="1774"/>
      <c r="N52" s="1774"/>
      <c r="O52" s="1775"/>
      <c r="P52" s="112"/>
      <c r="Q52" s="317"/>
    </row>
    <row r="53" spans="2:17" x14ac:dyDescent="0.25">
      <c r="B53" s="293"/>
      <c r="C53" s="112"/>
      <c r="D53" s="1773"/>
      <c r="E53" s="1774"/>
      <c r="F53" s="1774"/>
      <c r="G53" s="1774"/>
      <c r="H53" s="1774"/>
      <c r="I53" s="1774"/>
      <c r="J53" s="1774"/>
      <c r="K53" s="1774"/>
      <c r="L53" s="1774"/>
      <c r="M53" s="1774"/>
      <c r="N53" s="1774"/>
      <c r="O53" s="1775"/>
      <c r="P53" s="112"/>
      <c r="Q53" s="317"/>
    </row>
    <row r="54" spans="2:17" x14ac:dyDescent="0.25">
      <c r="B54" s="293"/>
      <c r="C54" s="112"/>
      <c r="D54" s="1776"/>
      <c r="E54" s="1777"/>
      <c r="F54" s="1777"/>
      <c r="G54" s="1777"/>
      <c r="H54" s="1777"/>
      <c r="I54" s="1777"/>
      <c r="J54" s="1777"/>
      <c r="K54" s="1777"/>
      <c r="L54" s="1777"/>
      <c r="M54" s="1777"/>
      <c r="N54" s="1777"/>
      <c r="O54" s="1778"/>
      <c r="P54" s="112"/>
      <c r="Q54" s="317"/>
    </row>
    <row r="55" spans="2:17" ht="15" customHeight="1" thickBot="1" x14ac:dyDescent="0.3">
      <c r="B55" s="293"/>
      <c r="C55" s="112"/>
      <c r="D55" s="308"/>
      <c r="E55" s="308"/>
      <c r="F55" s="308"/>
      <c r="G55" s="308"/>
      <c r="H55" s="308"/>
      <c r="I55" s="308"/>
      <c r="J55" s="308"/>
      <c r="K55" s="308"/>
      <c r="L55" s="308"/>
      <c r="M55" s="308"/>
      <c r="N55" s="308"/>
      <c r="O55" s="308"/>
      <c r="P55" s="112"/>
      <c r="Q55" s="317"/>
    </row>
    <row r="56" spans="2:17" ht="15" customHeight="1" thickBot="1" x14ac:dyDescent="0.3">
      <c r="B56" s="293"/>
      <c r="C56" s="112"/>
      <c r="D56" s="17" t="s">
        <v>33</v>
      </c>
      <c r="E56" s="308"/>
      <c r="F56" s="497"/>
      <c r="G56" s="309" t="str">
        <f>IF(F56&gt;1,"STOP!","")</f>
        <v/>
      </c>
      <c r="H56" s="1784" t="str">
        <f>IF(G56="STOP!",Messages!B10,"")</f>
        <v/>
      </c>
      <c r="I56" s="1784"/>
      <c r="J56" s="1784"/>
      <c r="K56" s="1784"/>
      <c r="L56" s="1784"/>
      <c r="M56" s="1784"/>
      <c r="N56" s="1784"/>
      <c r="O56" s="310"/>
      <c r="P56" s="112"/>
      <c r="Q56" s="317"/>
    </row>
    <row r="57" spans="2:17" ht="15" customHeight="1" thickBot="1" x14ac:dyDescent="0.3">
      <c r="B57" s="293"/>
      <c r="C57" s="112"/>
      <c r="D57" s="308"/>
      <c r="E57" s="308"/>
      <c r="F57" s="308"/>
      <c r="G57" s="308"/>
      <c r="H57" s="1784"/>
      <c r="I57" s="1784"/>
      <c r="J57" s="1784"/>
      <c r="K57" s="1784"/>
      <c r="L57" s="1784"/>
      <c r="M57" s="1784"/>
      <c r="N57" s="1784"/>
      <c r="O57" s="310"/>
      <c r="P57" s="112"/>
      <c r="Q57" s="317"/>
    </row>
    <row r="58" spans="2:17" ht="15" customHeight="1" thickTop="1" thickBot="1" x14ac:dyDescent="0.3">
      <c r="B58" s="293"/>
      <c r="C58" s="112"/>
      <c r="D58" s="126" t="s">
        <v>35</v>
      </c>
      <c r="E58" s="112"/>
      <c r="F58" s="1180"/>
      <c r="G58" s="112"/>
      <c r="H58" s="1784"/>
      <c r="I58" s="1784"/>
      <c r="J58" s="1784"/>
      <c r="K58" s="1784"/>
      <c r="L58" s="1784"/>
      <c r="M58" s="1784"/>
      <c r="N58" s="1784"/>
      <c r="O58" s="310"/>
      <c r="P58" s="112"/>
      <c r="Q58" s="317"/>
    </row>
    <row r="59" spans="2:17" ht="15" customHeight="1" thickTop="1" x14ac:dyDescent="0.25">
      <c r="B59" s="293"/>
      <c r="C59" s="112"/>
      <c r="D59" s="311"/>
      <c r="E59" s="112"/>
      <c r="F59" s="112"/>
      <c r="G59" s="112"/>
      <c r="H59" s="1784"/>
      <c r="I59" s="1784"/>
      <c r="J59" s="1784"/>
      <c r="K59" s="1784"/>
      <c r="L59" s="1784"/>
      <c r="M59" s="1784"/>
      <c r="N59" s="1784"/>
      <c r="O59" s="310"/>
      <c r="P59" s="112"/>
      <c r="Q59" s="317"/>
    </row>
    <row r="60" spans="2:17" ht="15" customHeight="1" x14ac:dyDescent="0.25">
      <c r="B60" s="293"/>
      <c r="C60" s="112"/>
      <c r="D60" s="112"/>
      <c r="E60" s="312"/>
      <c r="F60" s="299"/>
      <c r="G60" s="312"/>
      <c r="H60" s="312"/>
      <c r="I60" s="312"/>
      <c r="J60" s="306"/>
      <c r="K60" s="306"/>
      <c r="L60" s="112"/>
      <c r="M60" s="112"/>
      <c r="N60" s="112"/>
      <c r="O60" s="112"/>
      <c r="P60" s="112"/>
      <c r="Q60" s="317"/>
    </row>
    <row r="61" spans="2:17" ht="3.75" customHeight="1" thickBot="1" x14ac:dyDescent="0.3">
      <c r="B61" s="458"/>
      <c r="C61" s="281"/>
      <c r="D61" s="281"/>
      <c r="E61" s="281"/>
      <c r="F61" s="281"/>
      <c r="G61" s="281"/>
      <c r="H61" s="281"/>
      <c r="I61" s="281"/>
      <c r="J61" s="281"/>
      <c r="K61" s="1508"/>
      <c r="L61" s="281"/>
      <c r="M61" s="281"/>
      <c r="N61" s="281"/>
      <c r="O61" s="281"/>
      <c r="P61" s="281"/>
      <c r="Q61" s="459"/>
    </row>
  </sheetData>
  <sheetProtection algorithmName="SHA-512" hashValue="EefnSWLKxQvATm9UqWOp76dlF4p8iB0O/MTEdXhxjp+c9Jgnco+e/EG5OoChPNVzobTqTqlLHs7CJmFPNXAiSQ==" saltValue="XNPK2fB/tZuRk8Tp4MXNVA==" spinCount="100000" sheet="1" formatCells="0" formatColumns="0" formatRows="0"/>
  <mergeCells count="28">
    <mergeCell ref="G36:O36"/>
    <mergeCell ref="H56:N59"/>
    <mergeCell ref="G5:O5"/>
    <mergeCell ref="G8:O8"/>
    <mergeCell ref="G10:O10"/>
    <mergeCell ref="G16:O16"/>
    <mergeCell ref="G18:O18"/>
    <mergeCell ref="G24:O24"/>
    <mergeCell ref="G12:H12"/>
    <mergeCell ref="J12:O12"/>
    <mergeCell ref="G20:H20"/>
    <mergeCell ref="J20:O20"/>
    <mergeCell ref="C3:P3"/>
    <mergeCell ref="D28:E28"/>
    <mergeCell ref="G41:I41"/>
    <mergeCell ref="D50:O54"/>
    <mergeCell ref="G42:I42"/>
    <mergeCell ref="G43:I43"/>
    <mergeCell ref="G44:I44"/>
    <mergeCell ref="G46:I46"/>
    <mergeCell ref="G40:I40"/>
    <mergeCell ref="G32:H32"/>
    <mergeCell ref="L32:O32"/>
    <mergeCell ref="G28:O28"/>
    <mergeCell ref="G30:H30"/>
    <mergeCell ref="J30:K30"/>
    <mergeCell ref="M30:O30"/>
    <mergeCell ref="L34:O34"/>
  </mergeCells>
  <conditionalFormatting sqref="F40 F42 F44 F46 J40 J42 J44 J46 M40 M42">
    <cfRule type="cellIs" dxfId="129" priority="3" operator="equal">
      <formula>"X"</formula>
    </cfRule>
  </conditionalFormatting>
  <conditionalFormatting sqref="H56:N59">
    <cfRule type="containsText" dxfId="128" priority="2" operator="containsText" text="projects">
      <formula>NOT(ISERROR(SEARCH("projects",H56)))</formula>
    </cfRule>
  </conditionalFormatting>
  <conditionalFormatting sqref="G56">
    <cfRule type="containsText" dxfId="127" priority="1" operator="containsText" text="STOP">
      <formula>NOT(ISERROR(SEARCH("STOP",G56)))</formula>
    </cfRule>
  </conditionalFormatting>
  <dataValidations count="2">
    <dataValidation type="list" allowBlank="1" showInputMessage="1" showErrorMessage="1" sqref="L22">
      <formula1>Yes_or_No</formula1>
    </dataValidation>
    <dataValidation type="list" allowBlank="1" showInputMessage="1" showErrorMessage="1" sqref="F40 F42 F44 F46 J40 J42 J44 J46 M40 M42">
      <formula1>Enable</formula1>
    </dataValidation>
  </dataValidations>
  <pageMargins left="0.7" right="0.7" top="0.75" bottom="0.75" header="0.3" footer="0.3"/>
  <pageSetup scale="92" orientation="portrait" r:id="rId1"/>
  <headerFooter>
    <oddFooter>&amp;LForm 1
Project Summary&amp;CCFA Forms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67</vt:i4>
      </vt:variant>
    </vt:vector>
  </HeadingPairs>
  <TitlesOfParts>
    <vt:vector size="98" baseType="lpstr">
      <vt:lpstr>5 Default Check</vt:lpstr>
      <vt:lpstr>Dropdowns</vt:lpstr>
      <vt:lpstr>Messages</vt:lpstr>
      <vt:lpstr>Calc Sheet Insert</vt:lpstr>
      <vt:lpstr>Resources Insert</vt:lpstr>
      <vt:lpstr>LIHTC Insert</vt:lpstr>
      <vt:lpstr>Definitions</vt:lpstr>
      <vt:lpstr>Validations Checklist</vt:lpstr>
      <vt:lpstr>1</vt:lpstr>
      <vt:lpstr>2A</vt:lpstr>
      <vt:lpstr>2B</vt:lpstr>
      <vt:lpstr>3</vt:lpstr>
      <vt:lpstr>4</vt:lpstr>
      <vt:lpstr>5</vt:lpstr>
      <vt:lpstr>6A</vt:lpstr>
      <vt:lpstr>6B</vt:lpstr>
      <vt:lpstr>6C</vt:lpstr>
      <vt:lpstr>6D</vt:lpstr>
      <vt:lpstr>6E</vt:lpstr>
      <vt:lpstr>7A</vt:lpstr>
      <vt:lpstr>7B</vt:lpstr>
      <vt:lpstr>8A</vt:lpstr>
      <vt:lpstr>8B</vt:lpstr>
      <vt:lpstr>8C</vt:lpstr>
      <vt:lpstr>8D</vt:lpstr>
      <vt:lpstr>8E</vt:lpstr>
      <vt:lpstr>9A</vt:lpstr>
      <vt:lpstr>9B</vt:lpstr>
      <vt:lpstr>9C</vt:lpstr>
      <vt:lpstr>9D</vt:lpstr>
      <vt:lpstr>9E</vt:lpstr>
      <vt:lpstr>Act_Typ</vt:lpstr>
      <vt:lpstr>Activity_Type</vt:lpstr>
      <vt:lpstr>Actual_or_Percent</vt:lpstr>
      <vt:lpstr>AMIs</vt:lpstr>
      <vt:lpstr>Beds</vt:lpstr>
      <vt:lpstr>Building_ID_or_Name</vt:lpstr>
      <vt:lpstr>Building_Type</vt:lpstr>
      <vt:lpstr>Debt_Type</vt:lpstr>
      <vt:lpstr>Enable</vt:lpstr>
      <vt:lpstr>Fund_Source</vt:lpstr>
      <vt:lpstr>G_or_L</vt:lpstr>
      <vt:lpstr>Grant</vt:lpstr>
      <vt:lpstr>Grant_or_Loan</vt:lpstr>
      <vt:lpstr>GrantType</vt:lpstr>
      <vt:lpstr>Loan</vt:lpstr>
      <vt:lpstr>LoanType</vt:lpstr>
      <vt:lpstr>Non_LIH_Units</vt:lpstr>
      <vt:lpstr>NonRes_FundSource</vt:lpstr>
      <vt:lpstr>OnSite_OffSite</vt:lpstr>
      <vt:lpstr>OnTime_OnBudget</vt:lpstr>
      <vt:lpstr>OnTime_OnBudget2</vt:lpstr>
      <vt:lpstr>Population_Types</vt:lpstr>
      <vt:lpstr>'1'!Print_Area</vt:lpstr>
      <vt:lpstr>'2A'!Print_Area</vt:lpstr>
      <vt:lpstr>'2B'!Print_Area</vt:lpstr>
      <vt:lpstr>'3'!Print_Area</vt:lpstr>
      <vt:lpstr>'4'!Print_Area</vt:lpstr>
      <vt:lpstr>'5'!Print_Area</vt:lpstr>
      <vt:lpstr>'5 Default Check'!Print_Area</vt:lpstr>
      <vt:lpstr>'6A'!Print_Area</vt:lpstr>
      <vt:lpstr>'6B'!Print_Area</vt:lpstr>
      <vt:lpstr>'6C'!Print_Area</vt:lpstr>
      <vt:lpstr>'6D'!Print_Area</vt:lpstr>
      <vt:lpstr>'6E'!Print_Area</vt:lpstr>
      <vt:lpstr>'7A'!Print_Area</vt:lpstr>
      <vt:lpstr>'7B'!Print_Area</vt:lpstr>
      <vt:lpstr>'8A'!Print_Area</vt:lpstr>
      <vt:lpstr>'8B'!Print_Area</vt:lpstr>
      <vt:lpstr>'8C'!Print_Area</vt:lpstr>
      <vt:lpstr>'8D'!Print_Area</vt:lpstr>
      <vt:lpstr>'8E'!Print_Area</vt:lpstr>
      <vt:lpstr>'9A'!Print_Area</vt:lpstr>
      <vt:lpstr>'9B'!Print_Area</vt:lpstr>
      <vt:lpstr>'9C'!Print_Area</vt:lpstr>
      <vt:lpstr>'9D'!Print_Area</vt:lpstr>
      <vt:lpstr>'9E'!Print_Area</vt:lpstr>
      <vt:lpstr>Definitions!Print_Area</vt:lpstr>
      <vt:lpstr>'Validations Checklist'!Print_Area</vt:lpstr>
      <vt:lpstr>'6A'!Print_Titles</vt:lpstr>
      <vt:lpstr>'6B'!Print_Titles</vt:lpstr>
      <vt:lpstr>'6C'!Print_Titles</vt:lpstr>
      <vt:lpstr>Project_Status</vt:lpstr>
      <vt:lpstr>Project_Type</vt:lpstr>
      <vt:lpstr>Public_or_Private</vt:lpstr>
      <vt:lpstr>Relo_Units</vt:lpstr>
      <vt:lpstr>Res_Type</vt:lpstr>
      <vt:lpstr>ResOrNonRes</vt:lpstr>
      <vt:lpstr>'5 Default Check'!Schedule_Dates</vt:lpstr>
      <vt:lpstr>Schedule_Dates</vt:lpstr>
      <vt:lpstr>'5 Default Check'!Schedule_Tasks</vt:lpstr>
      <vt:lpstr>Schedule_Tasks</vt:lpstr>
      <vt:lpstr>Units</vt:lpstr>
      <vt:lpstr>Units_and_Beds</vt:lpstr>
      <vt:lpstr>Units_or_Beds</vt:lpstr>
      <vt:lpstr>Yes_No_Either</vt:lpstr>
      <vt:lpstr>Yes_No_Partial</vt:lpstr>
      <vt:lpstr>Yes_or_No</vt:lpstr>
    </vt:vector>
  </TitlesOfParts>
  <Company>Washington State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Combined Funders App Multifamily Forms v1.1</dc:title>
  <dc:creator>Harrington, Sean (COM)</dc:creator>
  <cp:lastModifiedBy>Harrington, Sean (COM)</cp:lastModifiedBy>
  <cp:lastPrinted>2022-05-10T00:20:17Z</cp:lastPrinted>
  <dcterms:created xsi:type="dcterms:W3CDTF">2015-05-06T15:11:33Z</dcterms:created>
  <dcterms:modified xsi:type="dcterms:W3CDTF">2023-09-15T17:35:56Z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NKTEK--2|01EF-4898-EAE3-4FF2--0||">
    <vt:lpwstr>LINKTEK-ID-FILE--0</vt:lpwstr>
  </property>
  <property fmtid="{D5CDD505-2E9C-101B-9397-08002B2CF9AE}" pid="3" name="ContentTypeId">
    <vt:lpwstr>0x010100B37F82A00B46344287D29A2B5774955F</vt:lpwstr>
  </property>
  <property fmtid="{D5CDD505-2E9C-101B-9397-08002B2CF9AE}" pid="4" name="Tags">
    <vt:lpwstr>24;#Programs|a0208c75-2f9b-4302-b5b0-04aa0f02d23a;#46;#Housing and Homeless|575b3078-8a95-464a-acc3-3f84e6da2888;#31;#Housing Trust Fund|84bb7e56-b8d1-4d35-955f-28559742ea4d;#44;#Applying|368dcad4-e46f-4511-b359-09a94b9285ef</vt:lpwstr>
  </property>
</Properties>
</file>