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MASTERS\Application\2016 Application\"/>
    </mc:Choice>
  </mc:AlternateContent>
  <bookViews>
    <workbookView xWindow="1080" yWindow="96" windowWidth="15252" windowHeight="8928" tabRatio="850" firstSheet="1" activeTab="10"/>
  </bookViews>
  <sheets>
    <sheet name="LIHTC Info" sheetId="3" r:id="rId1"/>
    <sheet name="LIHTC Scoring" sheetId="9" r:id="rId2"/>
    <sheet name="ScoringLists" sheetId="10" state="hidden" r:id="rId3"/>
    <sheet name="TDC Limit" sheetId="5" r:id="rId4"/>
    <sheet name="LIHTC Rents" sheetId="19" r:id="rId5"/>
    <sheet name="LIHTC Pro Forma" sheetId="21" r:id="rId6"/>
    <sheet name="Applicable Fraction" sheetId="8" r:id="rId7"/>
    <sheet name="Acquisition Credit" sheetId="11" r:id="rId8"/>
    <sheet name="Historic TCs" sheetId="13" r:id="rId9"/>
    <sheet name="Admin Requirements" sheetId="6" r:id="rId10"/>
    <sheet name="Signature Page" sheetId="7" r:id="rId11"/>
  </sheets>
  <externalReferences>
    <externalReference r:id="rId12"/>
  </externalReferences>
  <definedNames>
    <definedName name="credit_limits">ScoringLists!$B$187:$B$187</definedName>
    <definedName name="DevFees">ScoringLists!$B$189:$B$194</definedName>
    <definedName name="eligible_tribes">ScoringLists!$B$201:$B$214</definedName>
    <definedName name="federal_funding_sources">ScoringLists!$B$171:$B$177</definedName>
    <definedName name="FunderType">[1]Under_the_Hood!$C$15:$C$17</definedName>
    <definedName name="FundingType">[1]Under_the_Hood!$C$9:$C$11</definedName>
    <definedName name="higher_income">ScoringLists!$B$2:$B$16</definedName>
    <definedName name="Historic">ScoringLists!$B$197:$B$199</definedName>
    <definedName name="Homeless75">ScoringLists!$B$126:$B$127</definedName>
    <definedName name="in_within">ScoringLists!$B$229:$B$233</definedName>
    <definedName name="Inc_Higher">ScoringLists!$B$18:$B$38</definedName>
    <definedName name="Inc_Lower">ScoringLists!$B$69:$B$89</definedName>
    <definedName name="Inc_percent">ScoringLists!$B$91:$B$100</definedName>
    <definedName name="job_centers">ScoringLists!$B$235:$B$284</definedName>
    <definedName name="KC_HTF">ScoringLists!$B$179:$B$181</definedName>
    <definedName name="KC_only">ScoringLists!$B$221:$B$223</definedName>
    <definedName name="KC_OppArea">ScoringLists!$B$225:$B$227</definedName>
    <definedName name="local_funding_counties">ScoringLists!$B$140:$B$147</definedName>
    <definedName name="local_funding_sources">ScoringLists!$B$149:$B$161</definedName>
    <definedName name="local_funding_types">ScoringLists!$B$163:$B$169</definedName>
    <definedName name="location_eff">ScoringLists!$B$216:$B$219</definedName>
    <definedName name="lower_income">ScoringLists!$B$40:$B$67</definedName>
    <definedName name="NPSponsor">ScoringLists!$B$286:$B$289</definedName>
    <definedName name="PBRA_units">ScoringLists!$B$183:$B$186</definedName>
    <definedName name="_xlnm.Print_Area" localSheetId="7">'Acquisition Credit'!$A$1:$I$38</definedName>
    <definedName name="_xlnm.Print_Area" localSheetId="9">'Admin Requirements'!$A$1:$J$41</definedName>
    <definedName name="_xlnm.Print_Area" localSheetId="6">'Applicable Fraction'!$A$1:$L$20</definedName>
    <definedName name="_xlnm.Print_Area" localSheetId="5">'LIHTC Pro Forma'!$A$1:$O$140</definedName>
    <definedName name="_xlnm.Print_Area" localSheetId="4">'LIHTC Rents'!$A$1:$L$18</definedName>
    <definedName name="_xlnm.Print_Area" localSheetId="1">'LIHTC Scoring'!$A$1:$M$231</definedName>
    <definedName name="_xlnm.Print_Area" localSheetId="3">'TDC Limit'!$A$1:$N$49</definedName>
    <definedName name="SpecNeeds20">ScoringLists!$B$130:$B$138</definedName>
    <definedName name="TDC_limit">ScoringLists!$B$292:$B$293</definedName>
    <definedName name="TDC_limt">ScoringLists!$B$292:$B$293</definedName>
    <definedName name="Years">ScoringLists!$B$102:$B$124</definedName>
    <definedName name="Z_1B6CD137_2613_4D41_AC2A_F2F894E3C087_.wvu.PrintArea" localSheetId="4" hidden="1">'LIHTC Rents'!$A$1:$M$19</definedName>
  </definedNames>
  <calcPr calcId="152511"/>
</workbook>
</file>

<file path=xl/calcChain.xml><?xml version="1.0" encoding="utf-8"?>
<calcChain xmlns="http://schemas.openxmlformats.org/spreadsheetml/2006/main">
  <c r="M221" i="9" l="1"/>
  <c r="K227" i="9" l="1"/>
  <c r="K218" i="9"/>
  <c r="I217" i="9"/>
  <c r="K219" i="9" l="1"/>
  <c r="M22" i="5" l="1"/>
  <c r="M27" i="5"/>
  <c r="M18" i="5" l="1"/>
  <c r="L18" i="5"/>
  <c r="I18" i="5"/>
  <c r="H18" i="5"/>
  <c r="G18" i="5"/>
  <c r="C82" i="21" l="1"/>
  <c r="C81" i="21"/>
  <c r="N136" i="21" l="1"/>
  <c r="M136" i="21"/>
  <c r="L136" i="21"/>
  <c r="K136" i="21"/>
  <c r="J136" i="21"/>
  <c r="I136" i="21"/>
  <c r="H136" i="21"/>
  <c r="G136" i="21"/>
  <c r="H71" i="21"/>
  <c r="N71" i="21"/>
  <c r="M71" i="21"/>
  <c r="L71" i="21"/>
  <c r="K71" i="21"/>
  <c r="J71" i="21"/>
  <c r="I71" i="21"/>
  <c r="B22" i="3" l="1"/>
  <c r="K76" i="9"/>
  <c r="G20" i="5"/>
  <c r="I20" i="5"/>
  <c r="L20" i="5"/>
  <c r="M20" i="5"/>
  <c r="H20" i="5"/>
  <c r="H45" i="21"/>
  <c r="G125" i="21"/>
  <c r="M115" i="21"/>
  <c r="G115" i="21"/>
  <c r="N125" i="21"/>
  <c r="M125" i="21"/>
  <c r="L125" i="21"/>
  <c r="K125" i="21"/>
  <c r="J125" i="21"/>
  <c r="I125" i="21"/>
  <c r="H125" i="21"/>
  <c r="N115" i="21"/>
  <c r="L115" i="21"/>
  <c r="K115" i="21"/>
  <c r="J115" i="21"/>
  <c r="I115" i="21"/>
  <c r="H115" i="21"/>
  <c r="H59" i="21"/>
  <c r="H49" i="21"/>
  <c r="I29" i="21"/>
  <c r="J29" i="21" s="1"/>
  <c r="K29" i="21" s="1"/>
  <c r="L29" i="21" s="1"/>
  <c r="M29" i="21" s="1"/>
  <c r="N29" i="21" s="1"/>
  <c r="G95" i="21" s="1"/>
  <c r="H95" i="21" s="1"/>
  <c r="I95" i="21" s="1"/>
  <c r="J95" i="21" s="1"/>
  <c r="K95" i="21" s="1"/>
  <c r="L95" i="21" s="1"/>
  <c r="M95" i="21" s="1"/>
  <c r="N95" i="21" s="1"/>
  <c r="I25" i="21"/>
  <c r="J25" i="21" s="1"/>
  <c r="K25" i="21" s="1"/>
  <c r="L25" i="21" s="1"/>
  <c r="M25" i="21" s="1"/>
  <c r="N25" i="21" s="1"/>
  <c r="G91" i="21" s="1"/>
  <c r="H91" i="21" s="1"/>
  <c r="I91" i="21" s="1"/>
  <c r="J91" i="21" s="1"/>
  <c r="K91" i="21" s="1"/>
  <c r="L91" i="21" s="1"/>
  <c r="M91" i="21" s="1"/>
  <c r="N91" i="21" s="1"/>
  <c r="I26" i="21"/>
  <c r="J26" i="21" s="1"/>
  <c r="K26" i="21" s="1"/>
  <c r="L26" i="21" s="1"/>
  <c r="M26" i="21" s="1"/>
  <c r="N26" i="21" s="1"/>
  <c r="G92" i="21" s="1"/>
  <c r="H92" i="21" s="1"/>
  <c r="I92" i="21" s="1"/>
  <c r="J92" i="21" s="1"/>
  <c r="K92" i="21" s="1"/>
  <c r="L92" i="21" s="1"/>
  <c r="M92" i="21" s="1"/>
  <c r="N92" i="21" s="1"/>
  <c r="I27" i="21"/>
  <c r="J27" i="21" s="1"/>
  <c r="K27" i="21" s="1"/>
  <c r="I28" i="21"/>
  <c r="J28" i="21" s="1"/>
  <c r="K28" i="21" s="1"/>
  <c r="L28" i="21" s="1"/>
  <c r="M28" i="21" s="1"/>
  <c r="N28" i="21" s="1"/>
  <c r="G94" i="21" s="1"/>
  <c r="H94" i="21" s="1"/>
  <c r="I94" i="21" s="1"/>
  <c r="J94" i="21" s="1"/>
  <c r="K94" i="21" s="1"/>
  <c r="L94" i="21" s="1"/>
  <c r="M94" i="21" s="1"/>
  <c r="N94" i="21" s="1"/>
  <c r="I30" i="21"/>
  <c r="J30" i="21" s="1"/>
  <c r="K30" i="21" s="1"/>
  <c r="L30" i="21" s="1"/>
  <c r="M30" i="21" s="1"/>
  <c r="N30" i="21" s="1"/>
  <c r="G96" i="21" s="1"/>
  <c r="H96" i="21" s="1"/>
  <c r="I96" i="21" s="1"/>
  <c r="J96" i="21" s="1"/>
  <c r="K96" i="21" s="1"/>
  <c r="L96" i="21" s="1"/>
  <c r="M96" i="21" s="1"/>
  <c r="N96" i="21" s="1"/>
  <c r="I31" i="21"/>
  <c r="J31" i="21" s="1"/>
  <c r="K31" i="21" s="1"/>
  <c r="L31" i="21" s="1"/>
  <c r="M31" i="21" s="1"/>
  <c r="N31" i="21" s="1"/>
  <c r="I32" i="21"/>
  <c r="J32" i="21" s="1"/>
  <c r="K32" i="21" s="1"/>
  <c r="L32" i="21" s="1"/>
  <c r="M32" i="21" s="1"/>
  <c r="N32" i="21" s="1"/>
  <c r="G98" i="21" s="1"/>
  <c r="H98" i="21" s="1"/>
  <c r="I98" i="21" s="1"/>
  <c r="J98" i="21" s="1"/>
  <c r="K98" i="21" s="1"/>
  <c r="L98" i="21" s="1"/>
  <c r="M98" i="21" s="1"/>
  <c r="N98" i="21" s="1"/>
  <c r="I33" i="21"/>
  <c r="J33" i="21" s="1"/>
  <c r="K33" i="21" s="1"/>
  <c r="L33" i="21" s="1"/>
  <c r="M33" i="21" s="1"/>
  <c r="N33" i="21" s="1"/>
  <c r="G99" i="21" s="1"/>
  <c r="H99" i="21" s="1"/>
  <c r="I99" i="21" s="1"/>
  <c r="J99" i="21" s="1"/>
  <c r="K99" i="21" s="1"/>
  <c r="L99" i="21" s="1"/>
  <c r="M99" i="21" s="1"/>
  <c r="N99" i="21" s="1"/>
  <c r="I34" i="21"/>
  <c r="J34" i="21" s="1"/>
  <c r="K34" i="21" s="1"/>
  <c r="L34" i="21" s="1"/>
  <c r="M34" i="21" s="1"/>
  <c r="N34" i="21" s="1"/>
  <c r="G100" i="21" s="1"/>
  <c r="H100" i="21" s="1"/>
  <c r="I100" i="21" s="1"/>
  <c r="J100" i="21" s="1"/>
  <c r="K100" i="21" s="1"/>
  <c r="L100" i="21" s="1"/>
  <c r="M100" i="21" s="1"/>
  <c r="N100" i="21" s="1"/>
  <c r="I35" i="21"/>
  <c r="J35" i="21" s="1"/>
  <c r="K35" i="21" s="1"/>
  <c r="L35" i="21" s="1"/>
  <c r="M35" i="21" s="1"/>
  <c r="N35" i="21" s="1"/>
  <c r="G101" i="21" s="1"/>
  <c r="H101" i="21" s="1"/>
  <c r="I101" i="21" s="1"/>
  <c r="J101" i="21" s="1"/>
  <c r="K101" i="21" s="1"/>
  <c r="L101" i="21" s="1"/>
  <c r="M101" i="21" s="1"/>
  <c r="N101" i="21" s="1"/>
  <c r="I36" i="21"/>
  <c r="J36" i="21" s="1"/>
  <c r="K36" i="21" s="1"/>
  <c r="L36" i="21" s="1"/>
  <c r="M36" i="21" s="1"/>
  <c r="N36" i="21" s="1"/>
  <c r="G102" i="21" s="1"/>
  <c r="H102" i="21" s="1"/>
  <c r="I102" i="21" s="1"/>
  <c r="J102" i="21" s="1"/>
  <c r="K102" i="21" s="1"/>
  <c r="L102" i="21" s="1"/>
  <c r="M102" i="21" s="1"/>
  <c r="N102" i="21" s="1"/>
  <c r="I37" i="21"/>
  <c r="J37" i="21" s="1"/>
  <c r="K37" i="21" s="1"/>
  <c r="L37" i="21" s="1"/>
  <c r="M37" i="21" s="1"/>
  <c r="N37" i="21" s="1"/>
  <c r="G103" i="21" s="1"/>
  <c r="H103" i="21" s="1"/>
  <c r="I103" i="21" s="1"/>
  <c r="J103" i="21" s="1"/>
  <c r="K103" i="21" s="1"/>
  <c r="L103" i="21" s="1"/>
  <c r="M103" i="21" s="1"/>
  <c r="N103" i="21" s="1"/>
  <c r="I38" i="21"/>
  <c r="J38" i="21" s="1"/>
  <c r="K38" i="21" s="1"/>
  <c r="L38" i="21" s="1"/>
  <c r="M38" i="21" s="1"/>
  <c r="N38" i="21" s="1"/>
  <c r="G104" i="21" s="1"/>
  <c r="H104" i="21" s="1"/>
  <c r="I104" i="21" s="1"/>
  <c r="J104" i="21" s="1"/>
  <c r="K104" i="21" s="1"/>
  <c r="L104" i="21" s="1"/>
  <c r="M104" i="21" s="1"/>
  <c r="N104" i="21" s="1"/>
  <c r="I39" i="21"/>
  <c r="J39" i="21" s="1"/>
  <c r="K39" i="21" s="1"/>
  <c r="L39" i="21" s="1"/>
  <c r="M39" i="21" s="1"/>
  <c r="N39" i="21" s="1"/>
  <c r="G105" i="21" s="1"/>
  <c r="H105" i="21" s="1"/>
  <c r="I105" i="21" s="1"/>
  <c r="J105" i="21" s="1"/>
  <c r="K105" i="21" s="1"/>
  <c r="L105" i="21" s="1"/>
  <c r="M105" i="21" s="1"/>
  <c r="N105" i="21" s="1"/>
  <c r="I40" i="21"/>
  <c r="J40" i="21" s="1"/>
  <c r="K40" i="21" s="1"/>
  <c r="L40" i="21" s="1"/>
  <c r="M40" i="21" s="1"/>
  <c r="N40" i="21" s="1"/>
  <c r="G106" i="21" s="1"/>
  <c r="H106" i="21" s="1"/>
  <c r="I106" i="21" s="1"/>
  <c r="J106" i="21" s="1"/>
  <c r="K106" i="21" s="1"/>
  <c r="L106" i="21" s="1"/>
  <c r="M106" i="21" s="1"/>
  <c r="N106" i="21" s="1"/>
  <c r="I41" i="21"/>
  <c r="J41" i="21" s="1"/>
  <c r="K41" i="21" s="1"/>
  <c r="L41" i="21" s="1"/>
  <c r="M41" i="21" s="1"/>
  <c r="N41" i="21" s="1"/>
  <c r="G107" i="21" s="1"/>
  <c r="H107" i="21" s="1"/>
  <c r="I107" i="21" s="1"/>
  <c r="J107" i="21" s="1"/>
  <c r="K107" i="21" s="1"/>
  <c r="L107" i="21" s="1"/>
  <c r="M107" i="21" s="1"/>
  <c r="N107" i="21" s="1"/>
  <c r="I42" i="21"/>
  <c r="J42" i="21" s="1"/>
  <c r="K42" i="21" s="1"/>
  <c r="L42" i="21" s="1"/>
  <c r="M42" i="21" s="1"/>
  <c r="N42" i="21" s="1"/>
  <c r="G108" i="21" s="1"/>
  <c r="H108" i="21" s="1"/>
  <c r="I108" i="21" s="1"/>
  <c r="J108" i="21" s="1"/>
  <c r="K108" i="21" s="1"/>
  <c r="L108" i="21" s="1"/>
  <c r="M108" i="21" s="1"/>
  <c r="N108" i="21" s="1"/>
  <c r="I43" i="21"/>
  <c r="J43" i="21" s="1"/>
  <c r="K43" i="21" s="1"/>
  <c r="L43" i="21" s="1"/>
  <c r="M43" i="21" s="1"/>
  <c r="N43" i="21" s="1"/>
  <c r="G109" i="21" s="1"/>
  <c r="H109" i="21" s="1"/>
  <c r="I109" i="21" s="1"/>
  <c r="J109" i="21" s="1"/>
  <c r="K109" i="21" s="1"/>
  <c r="L109" i="21" s="1"/>
  <c r="M109" i="21" s="1"/>
  <c r="N109" i="21" s="1"/>
  <c r="I44" i="21"/>
  <c r="J44" i="21" s="1"/>
  <c r="K44" i="21" s="1"/>
  <c r="L44" i="21" s="1"/>
  <c r="M44" i="21" s="1"/>
  <c r="N44" i="21" s="1"/>
  <c r="G110" i="21" s="1"/>
  <c r="H110" i="21" s="1"/>
  <c r="I110" i="21" s="1"/>
  <c r="J110" i="21" s="1"/>
  <c r="K110" i="21" s="1"/>
  <c r="L110" i="21" s="1"/>
  <c r="M110" i="21" s="1"/>
  <c r="N110" i="21" s="1"/>
  <c r="I24" i="21"/>
  <c r="J24" i="21" s="1"/>
  <c r="K24" i="21" s="1"/>
  <c r="L24" i="21" s="1"/>
  <c r="M24" i="21" s="1"/>
  <c r="N24" i="21" s="1"/>
  <c r="G90" i="21" s="1"/>
  <c r="N59" i="21"/>
  <c r="M59" i="21"/>
  <c r="L59" i="21"/>
  <c r="K59" i="21"/>
  <c r="J59" i="21"/>
  <c r="I59" i="21"/>
  <c r="N49" i="21"/>
  <c r="M49" i="21"/>
  <c r="L49" i="21"/>
  <c r="K49" i="21"/>
  <c r="J49" i="21"/>
  <c r="I49" i="21"/>
  <c r="D16" i="19"/>
  <c r="G29" i="21" s="1"/>
  <c r="I88" i="9"/>
  <c r="I28" i="9"/>
  <c r="E8" i="8"/>
  <c r="I8" i="8" s="1"/>
  <c r="E9" i="8"/>
  <c r="I9" i="8" s="1"/>
  <c r="E10" i="8"/>
  <c r="I10" i="8" s="1"/>
  <c r="E11" i="8"/>
  <c r="I11" i="8" s="1"/>
  <c r="E12" i="8"/>
  <c r="I12" i="8" s="1"/>
  <c r="E13" i="8"/>
  <c r="I13" i="8" s="1"/>
  <c r="E14" i="8"/>
  <c r="I14" i="8" s="1"/>
  <c r="E15" i="8"/>
  <c r="I15" i="8" s="1"/>
  <c r="E16" i="8"/>
  <c r="I16" i="8" s="1"/>
  <c r="E17" i="8"/>
  <c r="I17" i="8" s="1"/>
  <c r="E18" i="8"/>
  <c r="I18" i="8" s="1"/>
  <c r="C19" i="8"/>
  <c r="G19" i="8"/>
  <c r="F19" i="8"/>
  <c r="H18" i="8"/>
  <c r="H17" i="8"/>
  <c r="H16" i="8"/>
  <c r="H15" i="8"/>
  <c r="H14" i="8"/>
  <c r="H13" i="8"/>
  <c r="H12" i="8"/>
  <c r="H11" i="8"/>
  <c r="H10" i="8"/>
  <c r="H9" i="8"/>
  <c r="H8" i="8"/>
  <c r="H7" i="8"/>
  <c r="H8" i="19"/>
  <c r="J8" i="19"/>
  <c r="K8" i="19" s="1"/>
  <c r="H15" i="19"/>
  <c r="J15" i="19" s="1"/>
  <c r="K15" i="19" s="1"/>
  <c r="H14" i="19"/>
  <c r="J14" i="19"/>
  <c r="K14" i="19" s="1"/>
  <c r="H13" i="19"/>
  <c r="J13" i="19" s="1"/>
  <c r="K13" i="19" s="1"/>
  <c r="H12" i="19"/>
  <c r="J12" i="19"/>
  <c r="K12" i="19" s="1"/>
  <c r="H11" i="19"/>
  <c r="J11" i="19" s="1"/>
  <c r="K11" i="19" s="1"/>
  <c r="H10" i="19"/>
  <c r="J10" i="19"/>
  <c r="K10" i="19" s="1"/>
  <c r="H9" i="19"/>
  <c r="J9" i="19" s="1"/>
  <c r="K9" i="19" s="1"/>
  <c r="C21" i="13"/>
  <c r="C20" i="13"/>
  <c r="C17" i="13"/>
  <c r="C16" i="13"/>
  <c r="C18" i="13" s="1"/>
  <c r="C6" i="13"/>
  <c r="C10" i="13"/>
  <c r="C12" i="13"/>
  <c r="C14" i="13" s="1"/>
  <c r="H19" i="8"/>
  <c r="D19" i="8"/>
  <c r="E19" i="8" s="1"/>
  <c r="G48" i="21"/>
  <c r="G27" i="21"/>
  <c r="G31" i="21"/>
  <c r="G35" i="21"/>
  <c r="G39" i="21"/>
  <c r="G43" i="21"/>
  <c r="G47" i="21"/>
  <c r="G49" i="21" s="1"/>
  <c r="G28" i="21"/>
  <c r="G32" i="21"/>
  <c r="G36" i="21"/>
  <c r="G40" i="21"/>
  <c r="G44" i="21"/>
  <c r="K229" i="9" l="1"/>
  <c r="M29" i="5"/>
  <c r="K16" i="19"/>
  <c r="H14" i="21" s="1"/>
  <c r="I14" i="21" s="1"/>
  <c r="J14" i="21" s="1"/>
  <c r="G42" i="21"/>
  <c r="G34" i="21"/>
  <c r="G26" i="21"/>
  <c r="G41" i="21"/>
  <c r="G33" i="21"/>
  <c r="G25" i="21"/>
  <c r="G38" i="21"/>
  <c r="G30" i="21"/>
  <c r="G24" i="21"/>
  <c r="G45" i="21" s="1"/>
  <c r="G50" i="21" s="1"/>
  <c r="G37" i="21"/>
  <c r="I19" i="8"/>
  <c r="H50" i="21"/>
  <c r="L27" i="21"/>
  <c r="M27" i="21" s="1"/>
  <c r="N27" i="21" s="1"/>
  <c r="G93" i="21" s="1"/>
  <c r="H93" i="21" s="1"/>
  <c r="I93" i="21" s="1"/>
  <c r="J93" i="21" s="1"/>
  <c r="K93" i="21" s="1"/>
  <c r="L93" i="21" s="1"/>
  <c r="M93" i="21" s="1"/>
  <c r="N93" i="21" s="1"/>
  <c r="K45" i="21"/>
  <c r="K50" i="21" s="1"/>
  <c r="H90" i="21"/>
  <c r="G97" i="21"/>
  <c r="H97" i="21" s="1"/>
  <c r="I97" i="21" s="1"/>
  <c r="J97" i="21" s="1"/>
  <c r="K97" i="21" s="1"/>
  <c r="L97" i="21" s="1"/>
  <c r="M97" i="21" s="1"/>
  <c r="N97" i="21" s="1"/>
  <c r="J45" i="21"/>
  <c r="J50" i="21" s="1"/>
  <c r="I45" i="21"/>
  <c r="I50" i="21" s="1"/>
  <c r="E7" i="8"/>
  <c r="I7" i="8" s="1"/>
  <c r="I17" i="21" l="1"/>
  <c r="I19" i="21" s="1"/>
  <c r="I20" i="21" s="1"/>
  <c r="I52" i="21" s="1"/>
  <c r="I73" i="21" s="1"/>
  <c r="N45" i="21"/>
  <c r="N50" i="21" s="1"/>
  <c r="M45" i="21"/>
  <c r="M50" i="21" s="1"/>
  <c r="H17" i="21"/>
  <c r="H19" i="21" s="1"/>
  <c r="H20" i="21" s="1"/>
  <c r="H52" i="21" s="1"/>
  <c r="L45" i="21"/>
  <c r="L50" i="21" s="1"/>
  <c r="J17" i="21"/>
  <c r="K14" i="21"/>
  <c r="G111" i="21"/>
  <c r="G116" i="21" s="1"/>
  <c r="H111" i="21"/>
  <c r="H116" i="21" s="1"/>
  <c r="I90" i="21"/>
  <c r="H61" i="21" l="1"/>
  <c r="H73" i="21"/>
  <c r="I60" i="21"/>
  <c r="I74" i="21" s="1"/>
  <c r="I61" i="21"/>
  <c r="H60" i="21"/>
  <c r="H74" i="21" s="1"/>
  <c r="K17" i="21"/>
  <c r="L14" i="21"/>
  <c r="J19" i="21"/>
  <c r="J20" i="21" s="1"/>
  <c r="J52" i="21" s="1"/>
  <c r="J73" i="21" s="1"/>
  <c r="I111" i="21"/>
  <c r="I116" i="21" s="1"/>
  <c r="J90" i="21"/>
  <c r="J60" i="21" l="1"/>
  <c r="J74" i="21" s="1"/>
  <c r="J61" i="21"/>
  <c r="K19" i="21"/>
  <c r="K20" i="21" s="1"/>
  <c r="L17" i="21"/>
  <c r="M14" i="21"/>
  <c r="J111" i="21"/>
  <c r="J116" i="21" s="1"/>
  <c r="K90" i="21"/>
  <c r="K52" i="21" l="1"/>
  <c r="K73" i="21" s="1"/>
  <c r="L19" i="21"/>
  <c r="L20" i="21" s="1"/>
  <c r="L52" i="21" s="1"/>
  <c r="L73" i="21" s="1"/>
  <c r="N14" i="21"/>
  <c r="M17" i="21"/>
  <c r="K111" i="21"/>
  <c r="K116" i="21" s="1"/>
  <c r="L90" i="21"/>
  <c r="K61" i="21" l="1"/>
  <c r="K60" i="21"/>
  <c r="K74" i="21" s="1"/>
  <c r="L60" i="21"/>
  <c r="L74" i="21" s="1"/>
  <c r="L61" i="21"/>
  <c r="G80" i="21"/>
  <c r="N17" i="21"/>
  <c r="M19" i="21"/>
  <c r="M20" i="21" s="1"/>
  <c r="M52" i="21" s="1"/>
  <c r="M73" i="21" s="1"/>
  <c r="L111" i="21"/>
  <c r="L116" i="21" s="1"/>
  <c r="M90" i="21"/>
  <c r="M61" i="21" l="1"/>
  <c r="M60" i="21"/>
  <c r="M74" i="21" s="1"/>
  <c r="G83" i="21"/>
  <c r="H80" i="21"/>
  <c r="N19" i="21"/>
  <c r="N20" i="21" s="1"/>
  <c r="N52" i="21" s="1"/>
  <c r="N73" i="21" s="1"/>
  <c r="M111" i="21"/>
  <c r="M116" i="21" s="1"/>
  <c r="N90" i="21"/>
  <c r="N111" i="21" s="1"/>
  <c r="N116" i="21" s="1"/>
  <c r="G85" i="21" l="1"/>
  <c r="G86" i="21" s="1"/>
  <c r="G118" i="21" s="1"/>
  <c r="G138" i="21" s="1"/>
  <c r="N60" i="21"/>
  <c r="N74" i="21" s="1"/>
  <c r="N61" i="21"/>
  <c r="I80" i="21"/>
  <c r="H83" i="21"/>
  <c r="G126" i="21" l="1"/>
  <c r="G139" i="21" s="1"/>
  <c r="G127" i="21"/>
  <c r="H85" i="21"/>
  <c r="H86" i="21" s="1"/>
  <c r="H118" i="21" s="1"/>
  <c r="H138" i="21" s="1"/>
  <c r="J80" i="21"/>
  <c r="I83" i="21"/>
  <c r="I85" i="21" l="1"/>
  <c r="I86" i="21" s="1"/>
  <c r="I118" i="21" s="1"/>
  <c r="I138" i="21" s="1"/>
  <c r="H127" i="21"/>
  <c r="H126" i="21"/>
  <c r="H139" i="21" s="1"/>
  <c r="K80" i="21"/>
  <c r="J83" i="21"/>
  <c r="I126" i="21" l="1"/>
  <c r="I139" i="21" s="1"/>
  <c r="I127" i="21"/>
  <c r="J85" i="21"/>
  <c r="J86" i="21" s="1"/>
  <c r="J118" i="21" s="1"/>
  <c r="J138" i="21" s="1"/>
  <c r="L80" i="21"/>
  <c r="K83" i="21"/>
  <c r="K85" i="21" s="1"/>
  <c r="K86" i="21" s="1"/>
  <c r="K118" i="21" s="1"/>
  <c r="K138" i="21" s="1"/>
  <c r="J126" i="21" l="1"/>
  <c r="J139" i="21" s="1"/>
  <c r="J127" i="21"/>
  <c r="K126" i="21"/>
  <c r="K139" i="21" s="1"/>
  <c r="K127" i="21"/>
  <c r="L83" i="21"/>
  <c r="L85" i="21" s="1"/>
  <c r="L86" i="21" s="1"/>
  <c r="L118" i="21" s="1"/>
  <c r="L138" i="21" s="1"/>
  <c r="M80" i="21"/>
  <c r="M83" i="21" l="1"/>
  <c r="N80" i="21"/>
  <c r="N83" i="21" s="1"/>
  <c r="N85" i="21" s="1"/>
  <c r="N86" i="21" s="1"/>
  <c r="N118" i="21" s="1"/>
  <c r="N138" i="21" s="1"/>
  <c r="L126" i="21"/>
  <c r="L139" i="21" s="1"/>
  <c r="L127" i="21"/>
  <c r="N127" i="21" l="1"/>
  <c r="N126" i="21"/>
  <c r="N139" i="21" s="1"/>
  <c r="M85" i="21"/>
  <c r="M86" i="21" s="1"/>
  <c r="M118" i="21" s="1"/>
  <c r="M138" i="21" s="1"/>
  <c r="M127" i="21" l="1"/>
  <c r="M126" i="21"/>
  <c r="M139" i="21" s="1"/>
</calcChain>
</file>

<file path=xl/comments1.xml><?xml version="1.0" encoding="utf-8"?>
<comments xmlns="http://schemas.openxmlformats.org/spreadsheetml/2006/main">
  <authors>
    <author>WSHFC</author>
    <author>Leslie Price</author>
    <author>Whitney Goetter</author>
  </authors>
  <commentList>
    <comment ref="I24" authorId="0" shapeId="0">
      <text>
        <r>
          <rPr>
            <b/>
            <sz val="9"/>
            <color indexed="81"/>
            <rFont val="Tahoma"/>
            <family val="2"/>
          </rPr>
          <t>Rounding Rule:</t>
        </r>
        <r>
          <rPr>
            <sz val="9"/>
            <color indexed="81"/>
            <rFont val="Tahoma"/>
            <family val="2"/>
          </rPr>
          <t xml:space="preserve">  For instances where the respective percentage of units being set-aside does not come out evenly (i.e. 50% of 25 units = 12.5), start by rounding the lowest income set-aside up to the next unit, then  round the 2nd lowest income set-aside up.  The remaining units should be assigned to the highest income set-aside category.   See </t>
        </r>
        <r>
          <rPr>
            <i/>
            <sz val="9"/>
            <color indexed="81"/>
            <rFont val="Tahoma"/>
            <family val="2"/>
          </rPr>
          <t>Policies</t>
        </r>
        <r>
          <rPr>
            <sz val="9"/>
            <color indexed="81"/>
            <rFont val="Tahoma"/>
            <family val="2"/>
          </rPr>
          <t xml:space="preserve">, Chapter 6 for more information.
</t>
        </r>
      </text>
    </comment>
    <comment ref="M80" authorId="1" shapeId="0">
      <text>
        <r>
          <rPr>
            <b/>
            <sz val="9"/>
            <color indexed="81"/>
            <rFont val="Calibri"/>
            <family val="2"/>
          </rPr>
          <t>Capital Funds:</t>
        </r>
        <r>
          <rPr>
            <sz val="9"/>
            <color indexed="81"/>
            <rFont val="Calibri"/>
            <family val="2"/>
          </rPr>
          <t xml:space="preserve">
3 points for 15-24% of TPC
5 points for ≥ 25% of TPC
</t>
        </r>
      </text>
    </comment>
    <comment ref="M97" authorId="1" shapeId="0">
      <text>
        <r>
          <rPr>
            <b/>
            <sz val="9"/>
            <color indexed="81"/>
            <rFont val="Calibri"/>
            <family val="2"/>
          </rPr>
          <t xml:space="preserve">Units with PBRA:
</t>
        </r>
        <r>
          <rPr>
            <sz val="9"/>
            <color indexed="81"/>
            <rFont val="Calibri"/>
            <family val="2"/>
          </rPr>
          <t xml:space="preserve">0-29 units = 0 points
30-49 units = 2 points
50-79units = 3 points
80 or more units = 4 points
</t>
        </r>
      </text>
    </comment>
    <comment ref="M111" authorId="1" shapeId="0">
      <text>
        <r>
          <rPr>
            <b/>
            <sz val="9"/>
            <color indexed="81"/>
            <rFont val="Calibri"/>
            <family val="2"/>
          </rPr>
          <t xml:space="preserve">Units at Risk of Market Conversion:
</t>
        </r>
        <r>
          <rPr>
            <sz val="9"/>
            <color indexed="81"/>
            <rFont val="Calibri"/>
            <family val="2"/>
          </rPr>
          <t>79 units or less = 4 points
80 units or more = 6 points</t>
        </r>
      </text>
    </comment>
    <comment ref="M223" authorId="2" shapeId="0">
      <text>
        <r>
          <rPr>
            <b/>
            <sz val="9"/>
            <color indexed="81"/>
            <rFont val="Calibri"/>
            <family val="2"/>
            <scheme val="minor"/>
          </rPr>
          <t>To be completed by the Commission</t>
        </r>
      </text>
    </comment>
  </commentList>
</comments>
</file>

<file path=xl/comments2.xml><?xml version="1.0" encoding="utf-8"?>
<comments xmlns="http://schemas.openxmlformats.org/spreadsheetml/2006/main">
  <authors>
    <author>Leslie Price</author>
  </authors>
  <commentList>
    <comment ref="H5" authorId="0" shapeId="0">
      <text>
        <r>
          <rPr>
            <sz val="9"/>
            <color indexed="81"/>
            <rFont val="Tahoma"/>
            <family val="2"/>
          </rPr>
          <t xml:space="preserve">Net Maximum TC Rents = Maximum Allowable TC Rents - Utility Allowance
</t>
        </r>
      </text>
    </comment>
    <comment ref="J5" authorId="0" shapeId="0">
      <text>
        <r>
          <rPr>
            <sz val="9"/>
            <color indexed="81"/>
            <rFont val="Tahoma"/>
            <family val="2"/>
          </rPr>
          <t xml:space="preserve">Maximum Achievable Rents are the lesser of the Net Maximum Tax Credit Rents or the rents concluded in the market study. </t>
        </r>
      </text>
    </comment>
  </commentList>
</comments>
</file>

<file path=xl/comments3.xml><?xml version="1.0" encoding="utf-8"?>
<comments xmlns="http://schemas.openxmlformats.org/spreadsheetml/2006/main">
  <authors>
    <author>Harrington, Sean (COM)</author>
  </authors>
  <commentList>
    <comment ref="H14" authorId="0" shapeId="0">
      <text>
        <r>
          <rPr>
            <sz val="9"/>
            <color indexed="81"/>
            <rFont val="Tahoma"/>
            <family val="2"/>
          </rPr>
          <t>From LIHTC Rents Tab</t>
        </r>
      </text>
    </comment>
  </commentList>
</comments>
</file>

<file path=xl/sharedStrings.xml><?xml version="1.0" encoding="utf-8"?>
<sst xmlns="http://schemas.openxmlformats.org/spreadsheetml/2006/main" count="889" uniqueCount="674">
  <si>
    <t>=</t>
  </si>
  <si>
    <t>ADDITIONAL LOW-INCOME HOUSING USE PERIOD</t>
  </si>
  <si>
    <t>NONPROFIT SPONSOR</t>
  </si>
  <si>
    <t>%</t>
  </si>
  <si>
    <t>DEVELOPER FEES</t>
  </si>
  <si>
    <t>A Qualified Census Tract (QCT)</t>
  </si>
  <si>
    <t>DONATION IN SUPPORT OF LOCAL HOUSING NEEDS</t>
  </si>
  <si>
    <t>EVENTUAL TENANT OWNERSHIP</t>
  </si>
  <si>
    <t>A</t>
  </si>
  <si>
    <t>B</t>
  </si>
  <si>
    <t>C</t>
  </si>
  <si>
    <t>D</t>
  </si>
  <si>
    <t>     </t>
  </si>
  <si>
    <t>Address of Building or Building Number</t>
  </si>
  <si>
    <t>(check one)</t>
  </si>
  <si>
    <r>
      <t xml:space="preserve">New Construction </t>
    </r>
    <r>
      <rPr>
        <b/>
        <sz val="11"/>
        <color indexed="8"/>
        <rFont val="Calibri"/>
        <family val="2"/>
      </rPr>
      <t>without</t>
    </r>
    <r>
      <rPr>
        <sz val="11"/>
        <color theme="1"/>
        <rFont val="Calibri"/>
        <family val="2"/>
        <scheme val="minor"/>
      </rPr>
      <t xml:space="preserve"> Federal Subsidies (9%)</t>
    </r>
  </si>
  <si>
    <r>
      <t xml:space="preserve">Rehabilitation only </t>
    </r>
    <r>
      <rPr>
        <b/>
        <sz val="11"/>
        <color indexed="8"/>
        <rFont val="Calibri"/>
        <family val="2"/>
      </rPr>
      <t>without</t>
    </r>
    <r>
      <rPr>
        <sz val="11"/>
        <color theme="1"/>
        <rFont val="Calibri"/>
        <family val="2"/>
        <scheme val="minor"/>
      </rPr>
      <t xml:space="preserve"> Federal Subsidies (9%)</t>
    </r>
  </si>
  <si>
    <t>Administrative Requirements</t>
  </si>
  <si>
    <t>The Applicant is advised that materials and information which are submitted to the Commission by the Applicant and/or any other party with respect to the Applicant's Project will be subject to public disclosure unless otherwise exempt from disclosure under the Washington Public Records Disclosure Act (RCW 42.17.250 et seq.).</t>
  </si>
  <si>
    <t>Public Records Act Notice</t>
  </si>
  <si>
    <t>Title</t>
  </si>
  <si>
    <t>Public Housing Authority:</t>
  </si>
  <si>
    <t>If Yes, complete the following:</t>
  </si>
  <si>
    <t>Name of Public Housing Authority:</t>
  </si>
  <si>
    <t>APPLICANT'S REPRESENTATIONS, WARRANTIES, AND CERTIFICATION</t>
  </si>
  <si>
    <t>Name (print)</t>
  </si>
  <si>
    <t>Difficult to Develop Area (DDA)</t>
  </si>
  <si>
    <t>Project Name:</t>
  </si>
  <si>
    <t>TOTALS FOR ALL BUILDINGS</t>
  </si>
  <si>
    <t>K</t>
  </si>
  <si>
    <t>J</t>
  </si>
  <si>
    <t>I</t>
  </si>
  <si>
    <t>H</t>
  </si>
  <si>
    <t>G</t>
  </si>
  <si>
    <t>F</t>
  </si>
  <si>
    <t>E</t>
  </si>
  <si>
    <t>No Points Taken</t>
  </si>
  <si>
    <t>HISTORIC PROPERTY</t>
  </si>
  <si>
    <t>DevFees</t>
  </si>
  <si>
    <t>Historic</t>
  </si>
  <si>
    <t>@</t>
  </si>
  <si>
    <t>Set-Aside Units</t>
  </si>
  <si>
    <t>NP Sponsor</t>
  </si>
  <si>
    <t>units</t>
  </si>
  <si>
    <t>Project Owner makes a commitment to limit the maximum Developer Fees for the Project to:</t>
  </si>
  <si>
    <t>Number of Housing Units in Buildings designated as historic property:</t>
  </si>
  <si>
    <t>Percentage of Housing Units designated historic:</t>
  </si>
  <si>
    <t>1.</t>
  </si>
  <si>
    <t>2.</t>
  </si>
  <si>
    <t>3.</t>
  </si>
  <si>
    <t>4.</t>
  </si>
  <si>
    <t>None</t>
  </si>
  <si>
    <t>Years</t>
  </si>
  <si>
    <t>• 1 year - 2 points</t>
  </si>
  <si>
    <t>• 2 years - 4 points</t>
  </si>
  <si>
    <t>• 3 years - 6 points</t>
  </si>
  <si>
    <t>• 4 years - 8 points</t>
  </si>
  <si>
    <t>• 5 years - 10 points</t>
  </si>
  <si>
    <t>• 6 years - 12 points</t>
  </si>
  <si>
    <t>• 7 years - 14 points</t>
  </si>
  <si>
    <t>• 8 years - 16 points</t>
  </si>
  <si>
    <t>• 9 years - 18 points</t>
  </si>
  <si>
    <t>• 10 years - 20 points</t>
  </si>
  <si>
    <t>• 11 years - 22 points</t>
  </si>
  <si>
    <t>• 12 years - 24 points</t>
  </si>
  <si>
    <t>• 13 years -  26 points</t>
  </si>
  <si>
    <t>• 14 years - 28 points</t>
  </si>
  <si>
    <t>• 15 years - 30 points</t>
  </si>
  <si>
    <t>• 16 years - 32 points</t>
  </si>
  <si>
    <t>• 17 years - 34 points</t>
  </si>
  <si>
    <t>• 18 years - 36 points</t>
  </si>
  <si>
    <t>• 19 years - 38 points</t>
  </si>
  <si>
    <t>• 20 years - 40 points</t>
  </si>
  <si>
    <t>• 22 years - 44 points</t>
  </si>
  <si>
    <t xml:space="preserve">Total Low-Income Housing Units </t>
  </si>
  <si>
    <t>SpecNeeds20</t>
  </si>
  <si>
    <t>POINTS
SELECTED</t>
  </si>
  <si>
    <t>Yes</t>
  </si>
  <si>
    <t>No</t>
  </si>
  <si>
    <t>The Applicant selects the following Tax Credit Factor:</t>
  </si>
  <si>
    <r>
      <t xml:space="preserve">Acquisition/Rehabilitation </t>
    </r>
    <r>
      <rPr>
        <b/>
        <sz val="11"/>
        <color indexed="8"/>
        <rFont val="Calibri"/>
        <family val="2"/>
      </rPr>
      <t>without</t>
    </r>
    <r>
      <rPr>
        <sz val="11"/>
        <color theme="1"/>
        <rFont val="Calibri"/>
        <family val="2"/>
        <scheme val="minor"/>
      </rPr>
      <t xml:space="preserve"> Federal Subsidies (4%/9%)</t>
    </r>
  </si>
  <si>
    <t>FULLY FUNDED PROJECTS</t>
  </si>
  <si>
    <t>TYPE OF TAX CREDIT REQUESTED</t>
  </si>
  <si>
    <t>MINIMUM LOW-INCOME HOUSING SET-ASIDE ELECTION</t>
  </si>
  <si>
    <t>130% BASIS BOOST</t>
  </si>
  <si>
    <t>TAX CREDIT FACTOR</t>
  </si>
  <si>
    <t>Number of Housing Units in Project:</t>
  </si>
  <si>
    <t>Actual/ Proposed Date of Acquisition by Applicant</t>
  </si>
  <si>
    <t>Address:</t>
  </si>
  <si>
    <t>City:</t>
  </si>
  <si>
    <t>Phone:</t>
  </si>
  <si>
    <t>Email:</t>
  </si>
  <si>
    <t>Contact Person:</t>
  </si>
  <si>
    <t>Notification of Local Official for the Project's Jurisdiction:</t>
  </si>
  <si>
    <t>Name of Political Jurisdiction:</t>
  </si>
  <si>
    <t>Name of CEO of the Jurisdiction:</t>
  </si>
  <si>
    <t>Title:</t>
  </si>
  <si>
    <t>Congressional District:</t>
  </si>
  <si>
    <t>Legislative District:</t>
  </si>
  <si>
    <t>WA</t>
  </si>
  <si>
    <t>State:</t>
  </si>
  <si>
    <t>Zip Code:</t>
  </si>
  <si>
    <t>Fax:</t>
  </si>
  <si>
    <t>Is there a public housing authority (or another agency authorized to act in lieu of a public housing authority) authorized to act in the jurisdiction where the Project is located?</t>
  </si>
  <si>
    <t xml:space="preserve">I, _________________________________________________________________, the Applicant and Project Owner,
hereby certify that the information contained herein and in the Application, including any attachments thereto, is true, correct and complete.  I also certify that the Application and attached certifications have not been changed from the original format or content of forms provided by the Commission (other than completing the appropriate blanks).  I further certify that I have the requisite authority to make this certification and acknowledge that I have read the Commission's Policies and agree to carry out the terms and conditions stated therein.
I acknowledge that I am responsible for ensuring that the Project described in the Application consists or will consist of one or more Qualified Buildings and that the Project will meet the definition of a “qualified low-income housing project” as that term is defined in Section 42 of the Internal Revenue Code, as amended, and will satisfy all applicable requirements of federal income tax law in acquisition, rehabilitation, or construction and operation of the Project to receive the Credit.
I acknowledge that I am responsible for all calculations and figures relating to the determination of Total Project Costs, Adjusted Basis, Eligible Basis and Qualified Basis for each Building in the Project described in the Application, and I understand and agree that the amount of any Credit reserved or allocated is calculated with reference to the figures submitted in the Application.
I will comply with all representations and Commitments made in the Application with respect to each Building in the Project unless I submit a written request in a timely manner to approve a modification or change prior to the Commission's issuance of IRS Form 8609 for such Building and such request is approved by the Commission.  In addition, if I become aware now, or in the future, of any aspect of the Project which might disqualify it, in whole or in part, for the Credit (such as student or transient housing or HUD Section 8 Moderate Rehabilitation assistance), I will immediately notify the Commission of such information.
I agree to notify the Commission at least thirty days in advance of any significant changes in the Project (e.g., a change in the number of Buildings or Units; a change in the Project contact person, the identity of interest information, the Development Team information, or Legal Counsel and other professional representatives; a change of 10% or more of the Project's Total Project Cost; an addition or deletion of, or a major change in, a financing source; or a change of 10% or more in the operating revenue or expenses for the Project).  I acknowledge that I must provide a narrative description and other supporting documentation, plus any revised pages of the Application affected by the change(s).  The Commission reserves the right to approve or deny such changes. (Please refer to Chapter 2 of the Policies for additional information.)
I agree not to transfer or assign any right, title or interest in the Project, the Application, Credit Reservation, Carryover Allocation, and/or Allocation without the advance written consent of the Commission.  (Please refer to Chapter 9 of the Policies for additional information.)
</t>
  </si>
  <si>
    <t>Legal Name of Applicant:</t>
  </si>
  <si>
    <t>By (sign):</t>
  </si>
  <si>
    <t>Its:</t>
  </si>
  <si>
    <t>Rural Area eligible for State Designated Eligible Basis Boost</t>
  </si>
  <si>
    <t>IN WITNESS WHEREOF, I, the Applicant and Project Owner, have caused this Application and this APPLICANT'S REPRESENTATIONS, WARRANTIES AND CERTIFICATIONS to be duly executed on this _____ day of _______________, 201_.</t>
  </si>
  <si>
    <t>Historic Rehabilitation Tax Credits</t>
  </si>
  <si>
    <t>Residential Qualified Rehabilitation Expenditures</t>
  </si>
  <si>
    <t>Total Qualified Rehabilitation Expenditures</t>
  </si>
  <si>
    <t>x Historic Rehabilitation Tax Credit Percentage</t>
  </si>
  <si>
    <t>Total Historic Rehabilitation Tax Credits</t>
  </si>
  <si>
    <t>x Tax Credit Factor for Historic Rehabilitation Tax Credits</t>
  </si>
  <si>
    <t>Net Historic Rehabilitation Tax Credit Proceeds</t>
  </si>
  <si>
    <r>
      <t>Residential Qualified Rehabilitation Expenditures</t>
    </r>
    <r>
      <rPr>
        <vertAlign val="superscript"/>
        <sz val="11"/>
        <color indexed="8"/>
        <rFont val="Calibri"/>
        <family val="2"/>
      </rPr>
      <t>[1]</t>
    </r>
  </si>
  <si>
    <r>
      <t>+ Commercial &amp; Other Non-Residential Qualified Rehabilitation Expenditures</t>
    </r>
    <r>
      <rPr>
        <vertAlign val="superscript"/>
        <sz val="11"/>
        <color indexed="8"/>
        <rFont val="Calibri"/>
        <family val="2"/>
      </rPr>
      <t>[2]</t>
    </r>
  </si>
  <si>
    <r>
      <rPr>
        <vertAlign val="superscript"/>
        <sz val="9"/>
        <color indexed="8"/>
        <rFont val="Calibri"/>
        <family val="2"/>
      </rPr>
      <t>[1]</t>
    </r>
    <r>
      <rPr>
        <sz val="9"/>
        <color indexed="8"/>
        <rFont val="Calibri"/>
        <family val="2"/>
      </rPr>
      <t xml:space="preserve"> As defined in Section 42(c)(2) of the Internal Revenue Code.</t>
    </r>
  </si>
  <si>
    <r>
      <rPr>
        <vertAlign val="superscript"/>
        <sz val="9"/>
        <color indexed="8"/>
        <rFont val="Calibri"/>
        <family val="2"/>
      </rPr>
      <t>[2]</t>
    </r>
    <r>
      <rPr>
        <sz val="9"/>
        <color indexed="8"/>
        <rFont val="Calibri"/>
        <family val="2"/>
      </rPr>
      <t xml:space="preserve"> Ibid.</t>
    </r>
  </si>
  <si>
    <r>
      <t>Historic Rehabilitation Tax Credits - Residential Portion Only</t>
    </r>
    <r>
      <rPr>
        <b/>
        <vertAlign val="superscript"/>
        <sz val="11"/>
        <color indexed="8"/>
        <rFont val="Calibri"/>
        <family val="2"/>
      </rPr>
      <t>[3]</t>
    </r>
  </si>
  <si>
    <r>
      <t xml:space="preserve">Net Historic Rehabilitation Tax Credit Proceeds - Residential Portion </t>
    </r>
    <r>
      <rPr>
        <vertAlign val="superscript"/>
        <sz val="11"/>
        <color indexed="8"/>
        <rFont val="Calibri"/>
        <family val="2"/>
      </rPr>
      <t>[4]</t>
    </r>
  </si>
  <si>
    <r>
      <t xml:space="preserve">Net Historic Rehabilitation Tax Credit Proceeds - Non Residential Portion </t>
    </r>
    <r>
      <rPr>
        <vertAlign val="superscript"/>
        <sz val="11"/>
        <color indexed="8"/>
        <rFont val="Calibri"/>
        <family val="2"/>
      </rPr>
      <t>[4]</t>
    </r>
  </si>
  <si>
    <t>Is this project Fully Funded per Policy definition as of the Application Date?</t>
  </si>
  <si>
    <t>REVENUES</t>
  </si>
  <si>
    <t>Year 1</t>
  </si>
  <si>
    <t>Year 2</t>
  </si>
  <si>
    <t>Year 3</t>
  </si>
  <si>
    <t>Year 4</t>
  </si>
  <si>
    <t>Year 5</t>
  </si>
  <si>
    <t>Year 6</t>
  </si>
  <si>
    <t>Year 7</t>
  </si>
  <si>
    <t xml:space="preserve">Residential Income </t>
  </si>
  <si>
    <t>Total Residential Income</t>
  </si>
  <si>
    <t>EFFECTIVE GROSS INCOME (EGI)</t>
  </si>
  <si>
    <t xml:space="preserve">EXPENSES </t>
  </si>
  <si>
    <t xml:space="preserve">Operating Expenses- </t>
  </si>
  <si>
    <t>Electric</t>
  </si>
  <si>
    <t>Water &amp; Sewer</t>
  </si>
  <si>
    <t>Garbage Removal</t>
  </si>
  <si>
    <t>Contract Repairs</t>
  </si>
  <si>
    <t xml:space="preserve">Maintenance and janitorial </t>
  </si>
  <si>
    <t>Management - Off-site</t>
  </si>
  <si>
    <t>Management - On-site</t>
  </si>
  <si>
    <t>Insurance</t>
  </si>
  <si>
    <t>Accounting</t>
  </si>
  <si>
    <t>Marketing</t>
  </si>
  <si>
    <t>Real Estate Taxes</t>
  </si>
  <si>
    <t>Other</t>
  </si>
  <si>
    <t>Total Residential Operating Expenses</t>
  </si>
  <si>
    <t>Replacement Reserve</t>
  </si>
  <si>
    <t>Operating Reserve</t>
  </si>
  <si>
    <t>Total Reserves</t>
  </si>
  <si>
    <t>TOTAL PROJECT EXPENSES</t>
  </si>
  <si>
    <t>NET OPERATING INCOME (EGI - Total Expenses)</t>
  </si>
  <si>
    <t>Loan Amount</t>
  </si>
  <si>
    <t>Year 8</t>
  </si>
  <si>
    <t>Year 9</t>
  </si>
  <si>
    <t>Year 10</t>
  </si>
  <si>
    <t>Year 11</t>
  </si>
  <si>
    <t>Year 12</t>
  </si>
  <si>
    <t>Year 13</t>
  </si>
  <si>
    <t>Year 14</t>
  </si>
  <si>
    <t>Year 15</t>
  </si>
  <si>
    <t>% of Median 
Income Served</t>
  </si>
  <si>
    <t>Totals</t>
  </si>
  <si>
    <t>Number of Units</t>
  </si>
  <si>
    <t xml:space="preserve">Annual Gross Rental Income 
</t>
  </si>
  <si>
    <t>Unit Size 
(Number of Bedrooms)</t>
  </si>
  <si>
    <t>Annual Gross Rental Income</t>
  </si>
  <si>
    <t>The following outlines the Commission’s Total Development Cost Limit policy:</t>
  </si>
  <si>
    <t>Total Development Cost</t>
  </si>
  <si>
    <t>Total Development Cost = Total Project Cost less land and capitalized reserves</t>
  </si>
  <si>
    <t>- Land</t>
  </si>
  <si>
    <t>- Capitalized Reserves</t>
  </si>
  <si>
    <t>Studio</t>
  </si>
  <si>
    <t>1 Bedroom</t>
  </si>
  <si>
    <t>2 Bedroom</t>
  </si>
  <si>
    <t>3 Bedroom</t>
  </si>
  <si>
    <t>4+ Bedroom</t>
  </si>
  <si>
    <r>
      <rPr>
        <b/>
        <sz val="9"/>
        <color indexed="8"/>
        <rFont val="Calibri"/>
        <family val="2"/>
      </rPr>
      <t>Number of Units</t>
    </r>
    <r>
      <rPr>
        <sz val="9"/>
        <color indexed="8"/>
        <rFont val="Calibri"/>
        <family val="2"/>
      </rPr>
      <t xml:space="preserve"> (Include Market Rate, Low-Income, and Common Area Units).</t>
    </r>
  </si>
  <si>
    <t>Total Development Cost Limit Calculation</t>
  </si>
  <si>
    <t>All units - market rate, low-income and common area - are included in the calculation.</t>
  </si>
  <si>
    <t>Appropriate Cost/Unit Limits</t>
  </si>
  <si>
    <t>Max Cost by Unit Type</t>
  </si>
  <si>
    <t>Project's Total Development Cost Limit:</t>
  </si>
  <si>
    <t>Wage Rate Requirements</t>
  </si>
  <si>
    <t>No wage requirements</t>
  </si>
  <si>
    <t>Projects are subject to the Development Cost Limit Schedule in place at application.</t>
  </si>
  <si>
    <t>Has the project requested and been approved for any of the following?</t>
  </si>
  <si>
    <t>PRE-APPLICATION APPROVALS</t>
  </si>
  <si>
    <t>• 21 years - 42 points</t>
  </si>
  <si>
    <t>State Prevailing Wages - Residential</t>
  </si>
  <si>
    <t>State Prevailing Wages - Commercial</t>
  </si>
  <si>
    <t>Davis Bacon Wages - Residential</t>
  </si>
  <si>
    <t>Townhouse/Duplex</t>
  </si>
  <si>
    <t>Mid-Rise (4-6 stories with elevator)</t>
  </si>
  <si>
    <t>High Rise (7+ stories with elevator)</t>
  </si>
  <si>
    <t>Parking</t>
  </si>
  <si>
    <t>Davis Bacon Wages - Commercial</t>
  </si>
  <si>
    <r>
      <t xml:space="preserve">Total Residential Project Cost </t>
    </r>
    <r>
      <rPr>
        <b/>
        <sz val="9"/>
        <color indexed="8"/>
        <rFont val="Calibri"/>
        <family val="2"/>
      </rPr>
      <t>(from Form 6D, Cell F89)</t>
    </r>
  </si>
  <si>
    <t>Low-Rise (2-3 stories with elevator)</t>
  </si>
  <si>
    <t>Walk-Up/Garden Style Apartments</t>
  </si>
  <si>
    <t>Number of Units by Building Type:</t>
  </si>
  <si>
    <t>Single Family Detached</t>
  </si>
  <si>
    <t>Non-Rural Project approved for State Designated Eligible Basis Boost</t>
  </si>
  <si>
    <r>
      <t xml:space="preserve">Total Development Cost </t>
    </r>
    <r>
      <rPr>
        <b/>
        <sz val="11"/>
        <color indexed="8"/>
        <rFont val="Symbol"/>
        <family val="1"/>
        <charset val="2"/>
      </rPr>
      <t xml:space="preserve">£ </t>
    </r>
    <r>
      <rPr>
        <b/>
        <sz val="11"/>
        <color indexed="8"/>
        <rFont val="Calibri"/>
        <family val="2"/>
      </rPr>
      <t>Total Project Cost Limit</t>
    </r>
  </si>
  <si>
    <t>Concluded Rents from Market Study</t>
  </si>
  <si>
    <t>King County</t>
  </si>
  <si>
    <t>Metro</t>
  </si>
  <si>
    <t>Non-Metro</t>
  </si>
  <si>
    <t>Waiver of the Total Development Cost Limits</t>
  </si>
  <si>
    <t>Non-Rural State Designated Basis Boost</t>
  </si>
  <si>
    <t>Other:_______________________________________</t>
  </si>
  <si>
    <t xml:space="preserve">  Waiver has been approved.</t>
  </si>
  <si>
    <t>Market Rent</t>
  </si>
  <si>
    <t>Maximum Allowable Tax Credit Rents</t>
  </si>
  <si>
    <t>Net Maximum Tax Credit Rents</t>
  </si>
  <si>
    <t>Utility Allowance</t>
  </si>
  <si>
    <t xml:space="preserve">Maximum Achievable Rents </t>
  </si>
  <si>
    <t>Maximum Allowable Tax Credit Rents are published here:</t>
  </si>
  <si>
    <t>http://www.wshfc.org/limits/map.aspx</t>
  </si>
  <si>
    <t>Applicable Fraction</t>
  </si>
  <si>
    <r>
      <t xml:space="preserve">Expected Placed-In-Service Date
</t>
    </r>
    <r>
      <rPr>
        <b/>
        <sz val="8"/>
        <rFont val="Calibri"/>
        <family val="2"/>
      </rPr>
      <t>(MM/DD/YYYY)</t>
    </r>
  </si>
  <si>
    <t>L</t>
  </si>
  <si>
    <t xml:space="preserve"> </t>
  </si>
  <si>
    <t>LIHTC PROJECT RENTS</t>
  </si>
  <si>
    <t>Instructions:</t>
  </si>
  <si>
    <t>GEOGRAPHIC CREDIT POOL</t>
  </si>
  <si>
    <r>
      <t xml:space="preserve">The Tax Credit Factor selected establishes the absolute minimum Tax Credit Factor for the project.  The minimum is </t>
    </r>
    <r>
      <rPr>
        <b/>
        <sz val="11"/>
        <color indexed="8"/>
        <rFont val="Calibri"/>
        <family val="2"/>
      </rPr>
      <t>$0.92</t>
    </r>
    <r>
      <rPr>
        <sz val="11"/>
        <color theme="1"/>
        <rFont val="Calibri"/>
        <family val="2"/>
        <scheme val="minor"/>
      </rPr>
      <t xml:space="preserve"> for King County and </t>
    </r>
    <r>
      <rPr>
        <b/>
        <sz val="11"/>
        <color indexed="8"/>
        <rFont val="Calibri"/>
        <family val="2"/>
      </rPr>
      <t>$0.85</t>
    </r>
    <r>
      <rPr>
        <sz val="11"/>
        <color theme="1"/>
        <rFont val="Calibri"/>
        <family val="2"/>
        <scheme val="minor"/>
      </rPr>
      <t xml:space="preserve"> for the Balance of State.</t>
    </r>
  </si>
  <si>
    <t>A minimum of 40% of the Total Housing Units will be rented to Residents with income at or below 60% of the Area Median  Income (AMI)</t>
  </si>
  <si>
    <t>A minimum of 20% of the Total Housing Units will be rented to Residents with income at or below 50% of the Area Median Income (AMI)</t>
  </si>
  <si>
    <t>Is the Project located in one of the following areas? Check all that apply.</t>
  </si>
  <si>
    <t>QUALIFIED NONPROFIT ORGANIZATION</t>
  </si>
  <si>
    <t>If the Total Development Cost exceeds the Project's Total Develoment Cost Limit  and has not been approved for a waiver, the application will be disqualified.</t>
  </si>
  <si>
    <r>
      <t xml:space="preserve">The purpose of the LIHTC Operating Pro Forma is for the project to demonstate financial feasibility using the LIHTC income set-asides and the maximum achievable rents.
• Do not include any income from rent subsidies or operating subsidies.
• Do not include any income from commercial space.  
• Only include the income set-asides commited to on the LIHTC scoring sheet, even if these are not the most restrictive.   
• Operating Expenses should not include the cost of services for Supportive Housing.
</t>
    </r>
    <r>
      <rPr>
        <b/>
        <sz val="11"/>
        <rFont val="Calibri"/>
        <family val="2"/>
      </rPr>
      <t>Cells shaded green are input cells</t>
    </r>
    <r>
      <rPr>
        <sz val="11"/>
        <rFont val="Calibri"/>
        <family val="2"/>
      </rPr>
      <t>; all others will autocalculate.</t>
    </r>
  </si>
  <si>
    <t>APPLICABLE FRACTION</t>
  </si>
  <si>
    <t>If the Project is not 100% low-income units, please complete the following to determine the Applicable Fraction by building.</t>
  </si>
  <si>
    <t>Building Number</t>
  </si>
  <si>
    <t>Unit Fraction</t>
  </si>
  <si>
    <t>Floor Space Fraction</t>
  </si>
  <si>
    <t># of Low-Income Units</t>
  </si>
  <si>
    <t># of Market-Rate Units</t>
  </si>
  <si>
    <t>Square Footage of Low-Income Units</t>
  </si>
  <si>
    <t>Square Footage of Market-Rate Units</t>
  </si>
  <si>
    <t>LIHTC ALLOCATION CRITERIA SCORING</t>
  </si>
  <si>
    <t>Income Set-Asides - Higher Income Counties</t>
  </si>
  <si>
    <t>Income Set-Asides - Lower Income Counties</t>
  </si>
  <si>
    <r>
      <rPr>
        <b/>
        <sz val="11"/>
        <rFont val="Calibri"/>
        <family val="2"/>
      </rPr>
      <t>Option 1:</t>
    </r>
    <r>
      <rPr>
        <sz val="11"/>
        <rFont val="Calibri"/>
        <family val="2"/>
      </rPr>
      <t xml:space="preserve">  50% @ 30% AMI, 25% @ 40% AMI, 25% @ 60% AMI (60 Points)</t>
    </r>
  </si>
  <si>
    <r>
      <rPr>
        <b/>
        <sz val="11"/>
        <rFont val="Calibri"/>
        <family val="2"/>
      </rPr>
      <t>Option 2:</t>
    </r>
    <r>
      <rPr>
        <sz val="11"/>
        <rFont val="Calibri"/>
        <family val="2"/>
      </rPr>
      <t xml:space="preserve">  50% @ 30% AMI, 50% @ 50% AMI (60 Points)</t>
    </r>
  </si>
  <si>
    <r>
      <rPr>
        <b/>
        <sz val="11"/>
        <rFont val="Calibri"/>
        <family val="2"/>
      </rPr>
      <t>Option 3:</t>
    </r>
    <r>
      <rPr>
        <sz val="11"/>
        <rFont val="Calibri"/>
        <family val="2"/>
      </rPr>
      <t xml:space="preserve">  50% @ 30% AMI, 30% @ 50% AMI, 20% @ 60% AMI (58 Points)</t>
    </r>
  </si>
  <si>
    <r>
      <rPr>
        <b/>
        <sz val="11"/>
        <rFont val="Calibri"/>
        <family val="2"/>
      </rPr>
      <t>Option 4:</t>
    </r>
    <r>
      <rPr>
        <sz val="11"/>
        <rFont val="Calibri"/>
        <family val="2"/>
      </rPr>
      <t xml:space="preserve">  40% @ 30% AMI, 60% @ 50% AMI (58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</si>
  <si>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(58 Points)</t>
    </r>
  </si>
  <si>
    <r>
      <rPr>
        <b/>
        <sz val="11"/>
        <rFont val="Calibri"/>
        <family val="2"/>
      </rPr>
      <t>Option 6:</t>
    </r>
    <r>
      <rPr>
        <sz val="11"/>
        <rFont val="Calibri"/>
        <family val="2"/>
      </rPr>
      <t xml:space="preserve">  Not Available in Higher Income Counties</t>
    </r>
  </si>
  <si>
    <r>
      <rPr>
        <b/>
        <sz val="11"/>
        <rFont val="Calibri"/>
        <family val="2"/>
      </rPr>
      <t>Option 7:</t>
    </r>
    <r>
      <rPr>
        <sz val="11"/>
        <rFont val="Calibri"/>
        <family val="2"/>
      </rPr>
      <t xml:space="preserve">  25% @ 30% AMI, 25% @ 40% AMI, 50% @ 50% AMI (56 Points)</t>
    </r>
  </si>
  <si>
    <r>
      <rPr>
        <b/>
        <sz val="11"/>
        <rFont val="Calibri"/>
        <family val="2"/>
      </rPr>
      <t>Option 8</t>
    </r>
    <r>
      <rPr>
        <sz val="11"/>
        <rFont val="Calibri"/>
        <family val="2"/>
      </rPr>
      <t>:  25% @ 30% AMI, 50% @ 40% AMI, 25% @ 60% AMI (56 Points)</t>
    </r>
  </si>
  <si>
    <r>
      <rPr>
        <b/>
        <sz val="11"/>
        <rFont val="Calibri"/>
        <family val="2"/>
      </rPr>
      <t>Option 9:</t>
    </r>
    <r>
      <rPr>
        <sz val="11"/>
        <rFont val="Calibri"/>
        <family val="2"/>
      </rPr>
      <t xml:space="preserve">  50% @ 30% AMI, 25% @ 50% AMI, 25% @ 60% AMI (56 Points)</t>
    </r>
  </si>
  <si>
    <r>
      <rPr>
        <b/>
        <sz val="11"/>
        <rFont val="Calibri"/>
        <family val="2"/>
      </rPr>
      <t>Option 10:</t>
    </r>
    <r>
      <rPr>
        <sz val="11"/>
        <rFont val="Calibri"/>
        <family val="2"/>
      </rPr>
      <t xml:space="preserve">  50% @ 30% AMI, 10% @ 40% AMI, 40% @ 60% AMI (54 Points)</t>
    </r>
  </si>
  <si>
    <r>
      <rPr>
        <b/>
        <sz val="11"/>
        <rFont val="Calibri"/>
        <family val="2"/>
      </rPr>
      <t>Option 11:</t>
    </r>
    <r>
      <rPr>
        <sz val="11"/>
        <rFont val="Calibri"/>
        <family val="2"/>
      </rPr>
      <t xml:space="preserve">  40% @ 30a5 ami, 50% @ 50% AMI, 10% @ 60% AMI (54 Points)</t>
    </r>
  </si>
  <si>
    <r>
      <rPr>
        <b/>
        <sz val="11"/>
        <rFont val="Calibri"/>
        <family val="2"/>
      </rPr>
      <t>Option 12:</t>
    </r>
    <r>
      <rPr>
        <sz val="11"/>
        <rFont val="Calibri"/>
        <family val="2"/>
      </rPr>
      <t xml:space="preserve">  Not Available in Higher Income Counties</t>
    </r>
  </si>
  <si>
    <r>
      <rPr>
        <b/>
        <sz val="11"/>
        <rFont val="Calibri"/>
        <family val="2"/>
      </rPr>
      <t>Option 13:</t>
    </r>
    <r>
      <rPr>
        <sz val="11"/>
        <rFont val="Calibri"/>
        <family val="2"/>
      </rPr>
      <t xml:space="preserve">  40% @ 30% AMI, 40% @ 50% AMI, 20% @ 60% AMI (52 Points)</t>
    </r>
  </si>
  <si>
    <r>
      <rPr>
        <b/>
        <sz val="11"/>
        <rFont val="Calibri"/>
        <family val="2"/>
      </rPr>
      <t xml:space="preserve">Option 14: </t>
    </r>
    <r>
      <rPr>
        <sz val="11"/>
        <rFont val="Calibri"/>
        <family val="2"/>
      </rPr>
      <t xml:space="preserve"> 40% @ 30% AMI, 20% @ 40% AMI, 40% @ 60% AMI (52 Points)</t>
    </r>
  </si>
  <si>
    <r>
      <rPr>
        <b/>
        <sz val="11"/>
        <rFont val="Calibri"/>
        <family val="2"/>
      </rPr>
      <t>Option 15:</t>
    </r>
    <r>
      <rPr>
        <sz val="11"/>
        <rFont val="Calibri"/>
        <family val="2"/>
      </rPr>
      <t xml:space="preserve">  50% @ 30% AMI, 50% @ 60% AMI (50 Points)</t>
    </r>
  </si>
  <si>
    <r>
      <rPr>
        <b/>
        <sz val="11"/>
        <rFont val="Calibri"/>
        <family val="2"/>
      </rPr>
      <t xml:space="preserve">Option 16: </t>
    </r>
    <r>
      <rPr>
        <sz val="11"/>
        <rFont val="Calibri"/>
        <family val="2"/>
      </rPr>
      <t xml:space="preserve"> 25% @ 30% AMI, 75% @ 50% AMI (50 Points)</t>
    </r>
  </si>
  <si>
    <r>
      <rPr>
        <b/>
        <sz val="11"/>
        <rFont val="Calibri"/>
        <family val="2"/>
      </rPr>
      <t>Option 17:</t>
    </r>
    <r>
      <rPr>
        <sz val="11"/>
        <rFont val="Calibri"/>
        <family val="2"/>
      </rPr>
      <t xml:space="preserve">  40% @ 30% AMI, 30@ 50% AMI, 30% @ 60% AMI (50 Points)</t>
    </r>
  </si>
  <si>
    <r>
      <rPr>
        <b/>
        <sz val="11"/>
        <rFont val="Calibri"/>
        <family val="2"/>
      </rPr>
      <t>Option 18:</t>
    </r>
    <r>
      <rPr>
        <sz val="11"/>
        <rFont val="Calibri"/>
        <family val="2"/>
      </rPr>
      <t xml:space="preserve">  Not Available in Higher Income Counties</t>
    </r>
  </si>
  <si>
    <r>
      <rPr>
        <b/>
        <sz val="11"/>
        <rFont val="Calibri"/>
        <family val="2"/>
      </rPr>
      <t>Option 19:</t>
    </r>
    <r>
      <rPr>
        <sz val="11"/>
        <rFont val="Calibri"/>
        <family val="2"/>
      </rPr>
      <t xml:space="preserve">  Not Available in Higher Income Counties</t>
    </r>
  </si>
  <si>
    <r>
      <rPr>
        <b/>
        <sz val="11"/>
        <rFont val="Calibri"/>
        <family val="2"/>
      </rPr>
      <t xml:space="preserve">Option 20: </t>
    </r>
    <r>
      <rPr>
        <sz val="11"/>
        <rFont val="Calibri"/>
        <family val="2"/>
      </rPr>
      <t xml:space="preserve"> Not Available in Higher Income Counties</t>
    </r>
  </si>
  <si>
    <r>
      <rPr>
        <b/>
        <sz val="11"/>
        <rFont val="Calibri"/>
        <family val="2"/>
      </rPr>
      <t>Option 1:</t>
    </r>
    <r>
      <rPr>
        <sz val="11"/>
        <rFont val="Calibri"/>
        <family val="2"/>
      </rPr>
      <t xml:space="preserve">  Not Available in Lower Income Counties</t>
    </r>
  </si>
  <si>
    <r>
      <rPr>
        <b/>
        <sz val="11"/>
        <rFont val="Calibri"/>
        <family val="2"/>
      </rPr>
      <t>Option 2:</t>
    </r>
    <r>
      <rPr>
        <sz val="11"/>
        <rFont val="Calibri"/>
        <family val="2"/>
      </rPr>
      <t xml:space="preserve">  Not Available in Lower Income Counties</t>
    </r>
  </si>
  <si>
    <r>
      <rPr>
        <b/>
        <sz val="11"/>
        <rFont val="Calibri"/>
        <family val="2"/>
      </rPr>
      <t>Option 3:</t>
    </r>
    <r>
      <rPr>
        <sz val="11"/>
        <rFont val="Calibri"/>
        <family val="2"/>
      </rPr>
      <t xml:space="preserve">  Not Available in Lower Income Counties</t>
    </r>
  </si>
  <si>
    <r>
      <rPr>
        <b/>
        <sz val="11"/>
        <rFont val="Calibri"/>
        <family val="2"/>
      </rPr>
      <t>Option 4:</t>
    </r>
    <r>
      <rPr>
        <sz val="11"/>
        <rFont val="Calibri"/>
        <family val="2"/>
      </rPr>
      <t xml:space="preserve">  40% @ 30% AMI, 60% @ 50% AMI (60 Points)</t>
    </r>
  </si>
  <si>
    <r>
      <rPr>
        <b/>
        <sz val="11"/>
        <rFont val="Calibri"/>
        <family val="2"/>
      </rPr>
      <t>Option 5:</t>
    </r>
    <r>
      <rPr>
        <sz val="11"/>
        <rFont val="Calibri"/>
        <family val="2"/>
      </rPr>
      <t xml:space="preserve">  40% @ 30%, 30% </t>
    </r>
    <r>
      <rPr>
        <b/>
        <sz val="11"/>
        <rFont val="Calibri"/>
        <family val="2"/>
      </rPr>
      <t>@</t>
    </r>
    <r>
      <rPr>
        <sz val="11"/>
        <rFont val="Calibri"/>
        <family val="2"/>
      </rPr>
      <t xml:space="preserve"> 40% AMI, 30% @ 60% AMI (60 Points)</t>
    </r>
  </si>
  <si>
    <r>
      <rPr>
        <b/>
        <sz val="11"/>
        <rFont val="Calibri"/>
        <family val="2"/>
      </rPr>
      <t>Option 6:</t>
    </r>
    <r>
      <rPr>
        <sz val="11"/>
        <rFont val="Calibri"/>
        <family val="2"/>
      </rPr>
      <t xml:space="preserve">  10% @ 30% AMI, 60% @ 40% AMI, 30% @ 50% AMI (60 Points)</t>
    </r>
  </si>
  <si>
    <r>
      <rPr>
        <b/>
        <sz val="11"/>
        <rFont val="Calibri"/>
        <family val="2"/>
      </rPr>
      <t>Option 7:</t>
    </r>
    <r>
      <rPr>
        <sz val="11"/>
        <rFont val="Calibri"/>
        <family val="2"/>
      </rPr>
      <t xml:space="preserve">  25% @ 30% AMI, 25% @ 40% AMI, 50% @ 50% AMI (58 Points)</t>
    </r>
  </si>
  <si>
    <r>
      <rPr>
        <b/>
        <sz val="11"/>
        <rFont val="Calibri"/>
        <family val="2"/>
      </rPr>
      <t>Option 8:</t>
    </r>
    <r>
      <rPr>
        <sz val="11"/>
        <rFont val="Calibri"/>
        <family val="2"/>
      </rPr>
      <t xml:space="preserve">  25% @ 30% AMI, 50% @ 40% AMI, 25% @ 60% AMI (58 Points)</t>
    </r>
  </si>
  <si>
    <r>
      <rPr>
        <b/>
        <sz val="11"/>
        <rFont val="Calibri"/>
        <family val="2"/>
      </rPr>
      <t>Option 9:</t>
    </r>
    <r>
      <rPr>
        <sz val="11"/>
        <rFont val="Calibri"/>
        <family val="2"/>
      </rPr>
      <t xml:space="preserve">  Not Available in Lower Income Counties</t>
    </r>
  </si>
  <si>
    <r>
      <rPr>
        <b/>
        <sz val="11"/>
        <rFont val="Calibri"/>
        <family val="2"/>
      </rPr>
      <t>Option 10:</t>
    </r>
    <r>
      <rPr>
        <sz val="11"/>
        <rFont val="Calibri"/>
        <family val="2"/>
      </rPr>
      <t xml:space="preserve">  Not Available in Lower Income Counties</t>
    </r>
  </si>
  <si>
    <r>
      <rPr>
        <b/>
        <sz val="11"/>
        <rFont val="Calibri"/>
        <family val="2"/>
      </rPr>
      <t>Option 11:</t>
    </r>
    <r>
      <rPr>
        <sz val="11"/>
        <rFont val="Calibri"/>
        <family val="2"/>
      </rPr>
      <t xml:space="preserve">  40% @ 30% AMI, 50% @ 50% AMI, 10% @ 60% AMI (56 Points)</t>
    </r>
  </si>
  <si>
    <r>
      <rPr>
        <b/>
        <sz val="11"/>
        <rFont val="Calibri"/>
        <family val="2"/>
      </rPr>
      <t>Option 12:</t>
    </r>
    <r>
      <rPr>
        <sz val="11"/>
        <rFont val="Calibri"/>
        <family val="2"/>
      </rPr>
      <t xml:space="preserve">  10% @ 30% AMI, 50% @ 40% AMI, 40% @ 50% AMI (56 Points)</t>
    </r>
  </si>
  <si>
    <r>
      <rPr>
        <b/>
        <sz val="11"/>
        <rFont val="Calibri"/>
        <family val="2"/>
      </rPr>
      <t>Option 13:</t>
    </r>
    <r>
      <rPr>
        <sz val="11"/>
        <rFont val="Calibri"/>
        <family val="2"/>
      </rPr>
      <t xml:space="preserve">  40% @ 30% AMI, 40% @ 50% AMI, 20% @ 60% AMI (54 Points)</t>
    </r>
  </si>
  <si>
    <r>
      <rPr>
        <b/>
        <sz val="11"/>
        <rFont val="Calibri"/>
        <family val="2"/>
      </rPr>
      <t>Option 14:</t>
    </r>
    <r>
      <rPr>
        <sz val="11"/>
        <rFont val="Calibri"/>
        <family val="2"/>
      </rPr>
      <t xml:space="preserve">  40% @ 30% AMI, 20% @ 40% AMI, 40% @ 60% AMI (54 Points)</t>
    </r>
  </si>
  <si>
    <r>
      <rPr>
        <b/>
        <sz val="11"/>
        <rFont val="Calibri"/>
        <family val="2"/>
      </rPr>
      <t>Option 15:</t>
    </r>
    <r>
      <rPr>
        <sz val="11"/>
        <rFont val="Calibri"/>
        <family val="2"/>
      </rPr>
      <t xml:space="preserve">  Not Available in Lower Income Counties</t>
    </r>
  </si>
  <si>
    <r>
      <rPr>
        <b/>
        <sz val="11"/>
        <rFont val="Calibri"/>
        <family val="2"/>
      </rPr>
      <t>Option 16:</t>
    </r>
    <r>
      <rPr>
        <sz val="11"/>
        <rFont val="Calibri"/>
        <family val="2"/>
      </rPr>
      <t xml:space="preserve">  25% @ 30% AMI, 75% @ 50% AMI (52 Points)</t>
    </r>
  </si>
  <si>
    <r>
      <rPr>
        <b/>
        <sz val="11"/>
        <rFont val="Calibri"/>
        <family val="2"/>
      </rPr>
      <t>Option 17:</t>
    </r>
    <r>
      <rPr>
        <sz val="11"/>
        <rFont val="Calibri"/>
        <family val="2"/>
      </rPr>
      <t xml:space="preserve">  40% @ 30% AMI, 30@ 50% AMI, 30% @ 60% AMI (52 Points)</t>
    </r>
  </si>
  <si>
    <r>
      <rPr>
        <b/>
        <sz val="11"/>
        <rFont val="Calibri"/>
        <family val="2"/>
      </rPr>
      <t>Option 18:</t>
    </r>
    <r>
      <rPr>
        <sz val="11"/>
        <rFont val="Calibri"/>
        <family val="2"/>
      </rPr>
      <t xml:space="preserve">  10% @ 30% AMI, 60% @ 40% AMI, 30% @ 60% AMI (52 Points)</t>
    </r>
  </si>
  <si>
    <r>
      <rPr>
        <b/>
        <sz val="11"/>
        <rFont val="Calibri"/>
        <family val="2"/>
      </rPr>
      <t>Option 19:</t>
    </r>
    <r>
      <rPr>
        <sz val="11"/>
        <rFont val="Calibri"/>
        <family val="2"/>
      </rPr>
      <t xml:space="preserve">  50% @ 40% AMI, 50% @ 50% AMI (52 Points)</t>
    </r>
  </si>
  <si>
    <r>
      <rPr>
        <b/>
        <sz val="11"/>
        <rFont val="Calibri"/>
        <family val="2"/>
      </rPr>
      <t xml:space="preserve">Option 20: </t>
    </r>
    <r>
      <rPr>
        <sz val="11"/>
        <rFont val="Calibri"/>
        <family val="2"/>
      </rPr>
      <t xml:space="preserve"> 40% @ 40% AMI, 60% @ 50% AMI (50 Points)</t>
    </r>
  </si>
  <si>
    <t>Inc_Lower</t>
  </si>
  <si>
    <t>The Applicant commits the Project to serve the following combination of Income Set-Asides:</t>
  </si>
  <si>
    <t>Calculation of Units</t>
  </si>
  <si>
    <t>Inc_Higher</t>
  </si>
  <si>
    <t>% of Units</t>
  </si>
  <si>
    <t>Inc_percent</t>
  </si>
  <si>
    <t>ADDITIONAL LOW-INCOME HOUSING SET-ASIDES</t>
  </si>
  <si>
    <t>30% AMI</t>
  </si>
  <si>
    <t>40% AMI</t>
  </si>
  <si>
    <t>50% AMI</t>
  </si>
  <si>
    <t>60% AMI</t>
  </si>
  <si>
    <t>Income Target</t>
  </si>
  <si>
    <t>% of Total Low-Income Units</t>
  </si>
  <si>
    <t>Homeless75</t>
  </si>
  <si>
    <t>Category A.  75% Supportive Housing for the Homeless (35 points)</t>
  </si>
  <si>
    <t>Set-Aside Combination:</t>
  </si>
  <si>
    <t>Lower Income County:</t>
  </si>
  <si>
    <t>Higher Income County:</t>
  </si>
  <si>
    <t>Higher Income Counties</t>
  </si>
  <si>
    <t>higher_income</t>
  </si>
  <si>
    <t>Benton</t>
  </si>
  <si>
    <t>Clark</t>
  </si>
  <si>
    <t>Franklin</t>
  </si>
  <si>
    <t>Island</t>
  </si>
  <si>
    <t xml:space="preserve">Pierce </t>
  </si>
  <si>
    <t>San Juan</t>
  </si>
  <si>
    <t>Skagit</t>
  </si>
  <si>
    <t>Skamania</t>
  </si>
  <si>
    <t>Snohomish</t>
  </si>
  <si>
    <t>Thurston</t>
  </si>
  <si>
    <t>Whatcom</t>
  </si>
  <si>
    <t>King</t>
  </si>
  <si>
    <t>Kitsap</t>
  </si>
  <si>
    <t>Lower Income Counties</t>
  </si>
  <si>
    <t>lower_income</t>
  </si>
  <si>
    <t>Adams</t>
  </si>
  <si>
    <t>Asotin</t>
  </si>
  <si>
    <t>Chelan</t>
  </si>
  <si>
    <t>Clallam</t>
  </si>
  <si>
    <t>Columbia</t>
  </si>
  <si>
    <t>Cowlitz</t>
  </si>
  <si>
    <t>Douglas</t>
  </si>
  <si>
    <t>Ferry</t>
  </si>
  <si>
    <t>Garfield</t>
  </si>
  <si>
    <t>Grant</t>
  </si>
  <si>
    <t>Grays Harbor</t>
  </si>
  <si>
    <t>Jefferson</t>
  </si>
  <si>
    <t>Kittitas</t>
  </si>
  <si>
    <t>Klickitat</t>
  </si>
  <si>
    <t>Lewis</t>
  </si>
  <si>
    <t>Lincoln</t>
  </si>
  <si>
    <t>Mason</t>
  </si>
  <si>
    <t>Okanogan</t>
  </si>
  <si>
    <t>Pacific</t>
  </si>
  <si>
    <t>Pend Oreille</t>
  </si>
  <si>
    <t>Spokane</t>
  </si>
  <si>
    <t>Stevens</t>
  </si>
  <si>
    <t>Wahkiakum</t>
  </si>
  <si>
    <t>Walla Walla</t>
  </si>
  <si>
    <t>Whitman</t>
  </si>
  <si>
    <t>Yakima</t>
  </si>
  <si>
    <t>Not located in a Higher Income County</t>
  </si>
  <si>
    <t>Not located in a Lower Income County</t>
  </si>
  <si>
    <t xml:space="preserve">75% of units set aside for Homeless  =  </t>
  </si>
  <si>
    <t>20% of units set aside for Farmworkers  =</t>
  </si>
  <si>
    <t xml:space="preserve">20% of units set aside for Large Households  =  </t>
  </si>
  <si>
    <t xml:space="preserve">20% of units set aside for Persons with Disabilities  =  </t>
  </si>
  <si>
    <t xml:space="preserve">100% of units set aside for the Elderly  = </t>
  </si>
  <si>
    <t xml:space="preserve">20% of units set aside for Permanent Housing for Homeless  = </t>
  </si>
  <si>
    <t xml:space="preserve">20% of units set aside for Transitional Housing for Homeless  = </t>
  </si>
  <si>
    <t>LOCAL FUNDING COMMITMENT</t>
  </si>
  <si>
    <t xml:space="preserve">Project is located in </t>
  </si>
  <si>
    <t>Local Funding Counties</t>
  </si>
  <si>
    <t>Clark County</t>
  </si>
  <si>
    <t>Pierce County</t>
  </si>
  <si>
    <t>Spokane County</t>
  </si>
  <si>
    <t>Snohomish County</t>
  </si>
  <si>
    <t>Whatcom County</t>
  </si>
  <si>
    <t>a Non-Metro County.  This project is not eligible for these points.</t>
  </si>
  <si>
    <t>local_funding_counties</t>
  </si>
  <si>
    <t>Type of Funds:</t>
  </si>
  <si>
    <t>Amount of Funds:</t>
  </si>
  <si>
    <t>Source of Funds:</t>
  </si>
  <si>
    <t>Local Funding Sources</t>
  </si>
  <si>
    <t>local_funding_sources</t>
  </si>
  <si>
    <t>HOME</t>
  </si>
  <si>
    <t>CDBG</t>
  </si>
  <si>
    <t>Land Donation</t>
  </si>
  <si>
    <t>Local Housing Levy Funds</t>
  </si>
  <si>
    <t>Local Housing Trust Funds</t>
  </si>
  <si>
    <t>HOPWA</t>
  </si>
  <si>
    <t>McKinney Vento Homeless Assistance Grants</t>
  </si>
  <si>
    <t>NAHASDA Indian Housing Block Grant Funds</t>
  </si>
  <si>
    <t>Other source preapproved by the Commission</t>
  </si>
  <si>
    <t>Local Funding Types</t>
  </si>
  <si>
    <t>local_funding_types</t>
  </si>
  <si>
    <t>Permanent Financing</t>
  </si>
  <si>
    <t>Public Housing Authority funds preapproved by the Commission</t>
  </si>
  <si>
    <t>Capital Grant</t>
  </si>
  <si>
    <t>Project-Based Rental Assistance</t>
  </si>
  <si>
    <t>Operating and Maintenance Subsidies</t>
  </si>
  <si>
    <t>Other funding type preapproved by the Commission</t>
  </si>
  <si>
    <t>Local Funder 1:</t>
  </si>
  <si>
    <t>Local Funder 2:</t>
  </si>
  <si>
    <t>Total Amount of Local Funding Commitment:</t>
  </si>
  <si>
    <t>Please see Policies for minimum funding thresholds by county.</t>
  </si>
  <si>
    <t>FEDERAL LEVERAGE</t>
  </si>
  <si>
    <t>Points will be awarded to projects that have leveraged federal resources.</t>
  </si>
  <si>
    <t>Federal Funding Sources</t>
  </si>
  <si>
    <t>HUD 202</t>
  </si>
  <si>
    <t>USDA 514</t>
  </si>
  <si>
    <t>Other federal source preapproved by the Commission</t>
  </si>
  <si>
    <t>federal_funding_sources</t>
  </si>
  <si>
    <t>HUD 811</t>
  </si>
  <si>
    <t>USDA 515</t>
  </si>
  <si>
    <t>% of Total Project Cost:</t>
  </si>
  <si>
    <t>STATE FUNDING COORDINATION</t>
  </si>
  <si>
    <t>2 points will be awarded for every year of the Additional Low-Income Housing Use Period up to 22 years.</t>
  </si>
  <si>
    <t>Amount of Department of Commerce Commitment:</t>
  </si>
  <si>
    <t xml:space="preserve">CAPITAL FUNDS: </t>
  </si>
  <si>
    <t>10% - 10 Points</t>
  </si>
  <si>
    <t>11% - 8 Points</t>
  </si>
  <si>
    <t>12% - 6 Points</t>
  </si>
  <si>
    <t>13% - 4 Points</t>
  </si>
  <si>
    <t>14% - 2 Points</t>
  </si>
  <si>
    <t>15% - 0 Points</t>
  </si>
  <si>
    <t>Not a Historic property</t>
  </si>
  <si>
    <t>Listed, or determined eligible for listing, in the National Register of Historic Places</t>
  </si>
  <si>
    <t>Enter expiration date of federal use restriction</t>
  </si>
  <si>
    <t>Enter type of federal use restriction</t>
  </si>
  <si>
    <t>EXPIRING FEDERAL USE RESTRICTION:</t>
  </si>
  <si>
    <t>Eligible Tribal Area</t>
  </si>
  <si>
    <t>eligible_tribes</t>
  </si>
  <si>
    <t>Chehalis</t>
  </si>
  <si>
    <t>ELIGIBLE TRIBAL AREA</t>
  </si>
  <si>
    <t>Eligible Tribe:</t>
  </si>
  <si>
    <t>LOCATION EFFICIENT PROJECTS</t>
  </si>
  <si>
    <t>Location Efficient Projects</t>
  </si>
  <si>
    <t>Location_eff</t>
  </si>
  <si>
    <t>Select one:</t>
  </si>
  <si>
    <t>AREA TARGETED BY A LOCAL JURISDICTION</t>
  </si>
  <si>
    <t xml:space="preserve">COMMUNITY REVITALIZATION PLAN </t>
  </si>
  <si>
    <t>TRANSIT ORIENTED DEVELOPMENT</t>
  </si>
  <si>
    <t>KC_only</t>
  </si>
  <si>
    <t>a Metro County.  This project is not eligible for these points.</t>
  </si>
  <si>
    <t>JOB CENTERS</t>
  </si>
  <si>
    <t>Project is located</t>
  </si>
  <si>
    <t>in</t>
  </si>
  <si>
    <t>Job Centers</t>
  </si>
  <si>
    <t>in_within</t>
  </si>
  <si>
    <t>job_centers</t>
  </si>
  <si>
    <t>Everett</t>
  </si>
  <si>
    <t>Vancouver</t>
  </si>
  <si>
    <t>Mount Vista CDP</t>
  </si>
  <si>
    <t>Lakewood</t>
  </si>
  <si>
    <t>Airway Heights</t>
  </si>
  <si>
    <t>Battle Ground</t>
  </si>
  <si>
    <t>Blaine</t>
  </si>
  <si>
    <t>Fife</t>
  </si>
  <si>
    <t>North Lynnwood CDP</t>
  </si>
  <si>
    <t>Mukilteo</t>
  </si>
  <si>
    <t>Fairwood</t>
  </si>
  <si>
    <t>Spokane Valley</t>
  </si>
  <si>
    <t>Bonney Lake</t>
  </si>
  <si>
    <t>Hazel Dell CDP</t>
  </si>
  <si>
    <t>South Hill</t>
  </si>
  <si>
    <t>Sumner</t>
  </si>
  <si>
    <t>Five Corners</t>
  </si>
  <si>
    <t>Fort Lewis</t>
  </si>
  <si>
    <t>Mill Creek</t>
  </si>
  <si>
    <t>Ferndale</t>
  </si>
  <si>
    <t>Cheney</t>
  </si>
  <si>
    <t>Salmon Creek CDP</t>
  </si>
  <si>
    <t>Kennewick</t>
  </si>
  <si>
    <t>Lacey</t>
  </si>
  <si>
    <t>Pasco</t>
  </si>
  <si>
    <t>Grandview</t>
  </si>
  <si>
    <t>Richland</t>
  </si>
  <si>
    <t>Hoquiam</t>
  </si>
  <si>
    <t>East Port Orchard CDP</t>
  </si>
  <si>
    <t>Wenatchee</t>
  </si>
  <si>
    <t>Olympia</t>
  </si>
  <si>
    <t>Terrace Heights CDP</t>
  </si>
  <si>
    <t>Pullman</t>
  </si>
  <si>
    <t>Tumwater</t>
  </si>
  <si>
    <t>Yelm</t>
  </si>
  <si>
    <t>Ellensburg</t>
  </si>
  <si>
    <t>Sunnyslope CDP</t>
  </si>
  <si>
    <t>Port Angeles</t>
  </si>
  <si>
    <t>Clarkston</t>
  </si>
  <si>
    <t>Moses Lake</t>
  </si>
  <si>
    <t>Longview</t>
  </si>
  <si>
    <t>Ephrata</t>
  </si>
  <si>
    <t>Sequim</t>
  </si>
  <si>
    <t>Bainbridge Island</t>
  </si>
  <si>
    <t>Sunnyside</t>
  </si>
  <si>
    <t>Bothell</t>
  </si>
  <si>
    <t>in King County and is not eligible for these points.</t>
  </si>
  <si>
    <t>Nonprofit Only</t>
  </si>
  <si>
    <t>For Profit Nonprofit Partnership</t>
  </si>
  <si>
    <t>Nonprofit Sponsor Waiver</t>
  </si>
  <si>
    <r>
      <t xml:space="preserve">One Point will be awarded to Projects  in </t>
    </r>
    <r>
      <rPr>
        <b/>
        <u/>
        <sz val="10"/>
        <rFont val="Calibri"/>
        <family val="2"/>
      </rPr>
      <t>King County</t>
    </r>
    <r>
      <rPr>
        <b/>
        <sz val="10"/>
        <rFont val="Calibri"/>
        <family val="2"/>
      </rPr>
      <t xml:space="preserve"> that are located within the 10-minute walkshed of a Transit Oriented Development.</t>
    </r>
  </si>
  <si>
    <r>
      <t xml:space="preserve">One Point will be awarded to Projects  in </t>
    </r>
    <r>
      <rPr>
        <b/>
        <u/>
        <sz val="10"/>
        <rFont val="Calibri"/>
        <family val="2"/>
      </rPr>
      <t>King County or Metro Counties</t>
    </r>
    <r>
      <rPr>
        <b/>
        <sz val="10"/>
        <rFont val="Calibri"/>
        <family val="2"/>
      </rPr>
      <t xml:space="preserve"> that contribute to a preapproved Community Revitalization Plan.</t>
    </r>
  </si>
  <si>
    <r>
      <t xml:space="preserve">Two Points will be awared to Projects  in </t>
    </r>
    <r>
      <rPr>
        <b/>
        <u/>
        <sz val="10"/>
        <rFont val="Calibri"/>
        <family val="2"/>
      </rPr>
      <t>King County or Metro Counties</t>
    </r>
    <r>
      <rPr>
        <b/>
        <sz val="10"/>
        <rFont val="Calibri"/>
        <family val="2"/>
      </rPr>
      <t xml:space="preserve"> that are located in a specific geographic area that is targeted by the local jurisdiction for affordable housing.</t>
    </r>
  </si>
  <si>
    <t>Two Points will be awarded to those Projects that provide nearby access to food and exceed the minimum Access to Services criterion of ESDS.</t>
  </si>
  <si>
    <t>Select Higher Income County</t>
  </si>
  <si>
    <t>Select Lower Income County</t>
  </si>
  <si>
    <t>• 20% of the Total Housing Units for Farmworkers - 10 Points</t>
  </si>
  <si>
    <t>• 20% of the Total Housing Units for Large Households - 10 Points</t>
  </si>
  <si>
    <t>75% of Total Housing Units as Supportive Housing for the Homeless - 35 Points</t>
  </si>
  <si>
    <t>• 20% of the Total Housing Units as Housing for Persons with Disabilities - 10 Points</t>
  </si>
  <si>
    <t>• 20% of the Total Housing Units as Permanent Housing for the Homeless - 10 Points</t>
  </si>
  <si>
    <t>• 20% of the Total Housing Units as Transitional Housing for the Homeless - 10 Points</t>
  </si>
  <si>
    <t>• Elderly Housing Project:  Residents 62 or older - 10 Points</t>
  </si>
  <si>
    <t>• Elderly Housing Project:  Residents 55 or older - 10 Points</t>
  </si>
  <si>
    <t>• Elderly Housing Project: RD Section 515 program or a HUD elderly program - 10 Points</t>
  </si>
  <si>
    <t>Enter name of local funder</t>
  </si>
  <si>
    <t>Select Location</t>
  </si>
  <si>
    <t>Five points will be awarded to projects in King County or Metro Counties that have received a funding commitment from a local or county government.</t>
  </si>
  <si>
    <t xml:space="preserve">Located in a registered Historic District </t>
  </si>
  <si>
    <t>One Point will be awarded to Projects in or near the top 50 Metro or Non-Metro job growth places.</t>
  </si>
  <si>
    <t>King County and in a TOD location.</t>
  </si>
  <si>
    <t>NAHASDA Indian Housing Block Grant - NON-METRO COUNTIES ONLY</t>
  </si>
  <si>
    <t>Select location</t>
  </si>
  <si>
    <t>Select Source</t>
  </si>
  <si>
    <t>State Funding Coord</t>
  </si>
  <si>
    <t>King County and has selected #4 above.</t>
  </si>
  <si>
    <t>a Metro or Non-Metro County.</t>
  </si>
  <si>
    <t>King County, has not selected #4 and is not eligible for these points.</t>
  </si>
  <si>
    <t>KC_HTF</t>
  </si>
  <si>
    <t>Project is located in</t>
  </si>
  <si>
    <t>Two Points will be awarded to projects that have received a State Department of Commerce funding commitment of at least $750,000.  Projects in King County may only select these points if they also claim points under #4 above.</t>
  </si>
  <si>
    <t>Points will be awarded to those Projects located on an eligible Indian Reservation or within the service area of an eligible tribe.</t>
  </si>
  <si>
    <t>Chehalis - Non-Metro (3 Points)</t>
  </si>
  <si>
    <t>Colville - Non-Metro (3 Points)</t>
  </si>
  <si>
    <t>Hoh - Non-Metro (3 Points)</t>
  </si>
  <si>
    <t>Kalispel - Non-Metro (3 Points)</t>
  </si>
  <si>
    <t>Lower Elwha - Non-Metro (3 Points)</t>
  </si>
  <si>
    <t>Makah - Non-Metro (3 Points)</t>
  </si>
  <si>
    <t>Quileute - Non-Metro (3 Points)</t>
  </si>
  <si>
    <t>Quinault - Non-Metro (3 Points)</t>
  </si>
  <si>
    <t>Skokomish - Non-Metro (3 Points)</t>
  </si>
  <si>
    <t>Spokane - Non-Metro (3 Points)</t>
  </si>
  <si>
    <t>Squaxin Island - Non-Metro (3 Points)</t>
  </si>
  <si>
    <t>Upper Skagit - Non-Metro (3 Points)</t>
  </si>
  <si>
    <t>Yakama - Non-Metro (3 Points)</t>
  </si>
  <si>
    <t>Nooksack - Metro (5 Points)</t>
  </si>
  <si>
    <t>in a Metro County and within 5 miles of</t>
  </si>
  <si>
    <t>in a Non-Metro County and within 10 miles of</t>
  </si>
  <si>
    <t>Select Job Growth Place</t>
  </si>
  <si>
    <t xml:space="preserve">Approved Total Development Cost in Waiver = </t>
  </si>
  <si>
    <t>Yes.                                                                         If Yes, enter OID #</t>
  </si>
  <si>
    <t>Rehabilitation per policy definition</t>
  </si>
  <si>
    <t>PROJECT TYPE (choose only one)</t>
  </si>
  <si>
    <t>New Production per policy definition</t>
  </si>
  <si>
    <t>Has the project ever been funded with 4% or 9% Low-Income Housing Tax Credits or tax-exempt bonds?</t>
  </si>
  <si>
    <t>PREVIOUS COMMISSION FINANCING</t>
  </si>
  <si>
    <t>Indicate the Priority Population set-aside(s) below.  If you select Category A, you many not select anything under Category B.</t>
  </si>
  <si>
    <t>Type of Rental Assistance:</t>
  </si>
  <si>
    <t>PBRA_units</t>
  </si>
  <si>
    <t>30-49 units = 2 points</t>
  </si>
  <si>
    <t>50-79 units = 3 points</t>
  </si>
  <si>
    <t>80 units or more = 4 points</t>
  </si>
  <si>
    <t>0 points</t>
  </si>
  <si>
    <t>AT-RISK OF MARKET CONVERSION</t>
  </si>
  <si>
    <t>PROJECT-BASED RENTAL ASSISTANCE (PBRA)</t>
  </si>
  <si>
    <t>Enter number of units with PBRA</t>
  </si>
  <si>
    <t>Enter number of units at risk of market conversion</t>
  </si>
  <si>
    <t>HIGH AND VERY HIGH OPPORTUNITY AREAS</t>
  </si>
  <si>
    <r>
      <t xml:space="preserve">One Point will be awarded to Projects  in </t>
    </r>
    <r>
      <rPr>
        <b/>
        <u/>
        <sz val="10"/>
        <rFont val="Calibri"/>
        <family val="2"/>
      </rPr>
      <t>King County</t>
    </r>
    <r>
      <rPr>
        <b/>
        <sz val="10"/>
        <rFont val="Calibri"/>
        <family val="2"/>
      </rPr>
      <t xml:space="preserve"> that are located in a census tract determined to be a High or Very High Opportunity Area.</t>
    </r>
  </si>
  <si>
    <t>King County TOD</t>
  </si>
  <si>
    <t>King County and in a High or Very High Opportunity Area Census tract.</t>
  </si>
  <si>
    <t>King County OppArea</t>
  </si>
  <si>
    <t>KC_OppArea</t>
  </si>
  <si>
    <t>HOUSING COMMITMENTS FOR PRIORITY POPULATIONS</t>
  </si>
  <si>
    <t>Points will be awarded to projects with Project-Based Rental Assistance that is committed at the time of application.</t>
  </si>
  <si>
    <t>Type of federal use restriction:</t>
  </si>
  <si>
    <t>Expiration date:</t>
  </si>
  <si>
    <t>Number of units at risk:</t>
  </si>
  <si>
    <t>Points will be awarded to Rehabilitation projects with expiring federal use agreements that have received preapproval for being at risk of market conversion.</t>
  </si>
  <si>
    <t>Enter date preapproval request submitted to WSHFC</t>
  </si>
  <si>
    <t>**Projects claiming these points are not eligible for points under #12-17 below.</t>
  </si>
  <si>
    <t>Enter Total Project Cost from Form 6D, Cell F119:</t>
  </si>
  <si>
    <t>Enter type of federal rental assistance</t>
  </si>
  <si>
    <t>Number of Units with Rental Assistance:</t>
  </si>
  <si>
    <t>TOTAL POINTS SELECTED BY APPLICANT</t>
  </si>
  <si>
    <t xml:space="preserve">COST CONTAINMENT INCENTIVE </t>
  </si>
  <si>
    <t>Project's Total Development Cost (from Maximum Dev Cost tab):</t>
  </si>
  <si>
    <t>Date of Commission Preapproval Request:</t>
  </si>
  <si>
    <r>
      <t xml:space="preserve">Five points will be awarded to </t>
    </r>
    <r>
      <rPr>
        <b/>
        <u/>
        <sz val="10"/>
        <rFont val="Calibri"/>
        <family val="2"/>
      </rPr>
      <t>New Production</t>
    </r>
    <r>
      <rPr>
        <b/>
        <sz val="10"/>
        <rFont val="Calibri"/>
        <family val="2"/>
      </rPr>
      <t xml:space="preserve"> Projects meeting the definition of an Historic Property </t>
    </r>
    <r>
      <rPr>
        <b/>
        <u/>
        <sz val="10"/>
        <rFont val="Calibri"/>
        <family val="2"/>
      </rPr>
      <t>and</t>
    </r>
    <r>
      <rPr>
        <b/>
        <sz val="10"/>
        <rFont val="Calibri"/>
        <family val="2"/>
      </rPr>
      <t xml:space="preserve"> using the federal Historic Tax Credit in their financing.</t>
    </r>
  </si>
  <si>
    <t>TDC_Limit</t>
  </si>
  <si>
    <t>Applicable Total Development Cost Limit:</t>
  </si>
  <si>
    <t>Category B.  Housing Commitments for other Priority Populations (Up to Two - 10 points each)</t>
  </si>
  <si>
    <t>Other:</t>
  </si>
  <si>
    <t>Less Annual Residential Vacancy</t>
  </si>
  <si>
    <t>Legal Services</t>
  </si>
  <si>
    <t>Security</t>
  </si>
  <si>
    <t>Decorating/Turnover</t>
  </si>
  <si>
    <t>Landscaping</t>
  </si>
  <si>
    <t>Pest Control</t>
  </si>
  <si>
    <t>Fire Safety</t>
  </si>
  <si>
    <t>Elevator</t>
  </si>
  <si>
    <t>Oil/Gas/Other</t>
  </si>
  <si>
    <t>Telephone</t>
  </si>
  <si>
    <t>DEBT SERVICE</t>
  </si>
  <si>
    <t>Lender 1</t>
  </si>
  <si>
    <t>Lender 2</t>
  </si>
  <si>
    <t>Lender 3</t>
  </si>
  <si>
    <t>Lender 4</t>
  </si>
  <si>
    <t>Lender 5</t>
  </si>
  <si>
    <t>Gross Cash Flow</t>
  </si>
  <si>
    <t>inflation factor</t>
  </si>
  <si>
    <t>Cost / Unit (Y1)</t>
  </si>
  <si>
    <t>Project Type</t>
  </si>
  <si>
    <t>New Construction</t>
  </si>
  <si>
    <t>Rehabilitation</t>
  </si>
  <si>
    <t>Total number of new Housing Units in Project</t>
  </si>
  <si>
    <t>Number of existing Housing Units to be rehabilitated</t>
  </si>
  <si>
    <t>Total number of existing Housing Units in Project</t>
  </si>
  <si>
    <t>Rehabbed Housing Units as a percent of Total Housing Units</t>
  </si>
  <si>
    <r>
      <t xml:space="preserve">Urban:  within 1/2 mile of 5 services </t>
    </r>
    <r>
      <rPr>
        <u/>
        <sz val="11"/>
        <color indexed="8"/>
        <rFont val="Calibri"/>
        <family val="2"/>
      </rPr>
      <t>and</t>
    </r>
    <r>
      <rPr>
        <sz val="11"/>
        <color indexed="8"/>
        <rFont val="Calibri"/>
        <family val="2"/>
      </rPr>
      <t xml:space="preserve"> within 1/2 mile of a grocery store</t>
    </r>
  </si>
  <si>
    <r>
      <t xml:space="preserve">Urban:  within 1/4 mile of 3 services </t>
    </r>
    <r>
      <rPr>
        <u/>
        <sz val="11"/>
        <color indexed="8"/>
        <rFont val="Calibri"/>
        <family val="2"/>
      </rPr>
      <t>and</t>
    </r>
    <r>
      <rPr>
        <sz val="11"/>
        <color indexed="8"/>
        <rFont val="Calibri"/>
        <family val="2"/>
      </rPr>
      <t xml:space="preserve"> within 1/2 mile of a grocery store</t>
    </r>
  </si>
  <si>
    <t>Rural:  within 2 miles of 4 services, one of which is a grocery store</t>
  </si>
  <si>
    <t>Operating Expenses</t>
  </si>
  <si>
    <t>Number of Years Between Last Placed-In-Service &amp; Acquisition</t>
  </si>
  <si>
    <t>Section 42(d)(2)(D) - Special placed-in-service rules for certain types of ownership transfers</t>
  </si>
  <si>
    <t>Section 42(d)(6) - Federally- or State-assisted building(s)</t>
  </si>
  <si>
    <t>Section 42(d)(6) - Building(s) acquired from an insured depository institution in default</t>
  </si>
  <si>
    <t xml:space="preserve">    the date the building was last placed in service; and</t>
  </si>
  <si>
    <t>This project is exempt from the 10 year rule based on the following:</t>
  </si>
  <si>
    <t xml:space="preserve">A waiver from the IRS of the 10-year rule has been received.  </t>
  </si>
  <si>
    <t xml:space="preserve">Please attach evidence of compliance with the 10-year rule as outlined in Section 42(d)(2), the Special Placed-In-Service Rules of Section 42(d)(2)(D) or the exceptions to the 10-year rule outlined in Section 42(d)(6).  </t>
  </si>
  <si>
    <t>The buildings in this Project are in compliance with the 10 year rule as defined in Section 42(d)(2) of the Code.  All of the following are true:</t>
  </si>
  <si>
    <t>Eligibility for Acquisition Credit</t>
  </si>
  <si>
    <t>All Applicants acquiring or planning to acquire an Existing Building must complete the following, regardless of whether a building is considered New Production or Rehabilitation.</t>
  </si>
  <si>
    <t>Placed-In-Service Date of Building by the Seller/Lessor</t>
  </si>
  <si>
    <t>(2)  A period of at least 10 years has passed between the date of acquisition by the Applicant and</t>
  </si>
  <si>
    <t xml:space="preserve">(1)  The building(s) are being acquired by purchase, as defined in Section 179(d)(2); </t>
  </si>
  <si>
    <t>(3)  The building is in compliance with the Related Party rule under Section 42(d)(2)(B)(iii).</t>
  </si>
  <si>
    <t xml:space="preserve">Is this project sponsored by a Qualified Nonprofit Organization? </t>
  </si>
  <si>
    <t>Note: To be considered a Qualified Nonprofit Organization, the organization must be described in Section 501(c)(3) or Section 501(c)(4) of the Code and have as one of its exempt purposes the “fostering of low-income housing.”  See 9% Competative Housing Tax Credit Policies Section 5.2.5.</t>
  </si>
  <si>
    <t>HARD DEBT</t>
  </si>
  <si>
    <t>SOFT DEBT</t>
  </si>
  <si>
    <t>Lender 6</t>
  </si>
  <si>
    <t>Lender 7</t>
  </si>
  <si>
    <t>TOTAL SOFT  DEBT SERVICE</t>
  </si>
  <si>
    <t xml:space="preserve">Overall Debt Coverage Ratio </t>
  </si>
  <si>
    <t>Net Cash Flow</t>
  </si>
  <si>
    <t>TOTAL HARD DEBT SERVICE</t>
  </si>
  <si>
    <t>Debt Coverage Ratio (Hard Debt)</t>
  </si>
  <si>
    <t>TOTAL SOFT DEBT SERVICE</t>
  </si>
  <si>
    <t>Overall Coverage Ratio</t>
  </si>
  <si>
    <t>Name of First "Other" Source</t>
  </si>
  <si>
    <t>Name of Second "Other" Source</t>
  </si>
  <si>
    <t>Should this project be awarded credit, what date do you anticipate entering into a contract (RAC)?</t>
  </si>
  <si>
    <t xml:space="preserve">2016 9% LIHTC Addendum to the Combined Funders Application </t>
  </si>
  <si>
    <t>Which limits is this project subject to?</t>
  </si>
  <si>
    <t>Balance of State</t>
  </si>
  <si>
    <t>Pierce/Snohomish</t>
  </si>
  <si>
    <t>Metro Counties</t>
  </si>
  <si>
    <t>Select from list</t>
  </si>
  <si>
    <t>PREFERRED CONTRACT (RAC) DATE</t>
  </si>
  <si>
    <t xml:space="preserve">  Number of Residential Structured Parking Stalls</t>
  </si>
  <si>
    <t>To improve our analysis of factors that influence Total Development Costs, please fill in the following information:</t>
  </si>
  <si>
    <t>Percentage below applicable TDC Limit:</t>
  </si>
  <si>
    <t>$0 - $12,500,000 TPC = $15,000 Donation</t>
  </si>
  <si>
    <t>$12,500,001 and above = $25,000 Donation</t>
  </si>
  <si>
    <t>Cost / SF:</t>
  </si>
  <si>
    <t>Gross Residential Square Footage from Form 2B, Cell K34:</t>
  </si>
  <si>
    <t>TOTAL POINTS AWARDED</t>
  </si>
  <si>
    <t>22A</t>
  </si>
  <si>
    <t>22B</t>
  </si>
  <si>
    <t>ENERGY CONSUMPTION MODEL FOR CALCULATING UTILITY ALLOWANCE</t>
  </si>
  <si>
    <t>Five Points will be awarded to those Projects that qualify under one of the three scenarios below.  Indicate Nonprofit involvement below:</t>
  </si>
  <si>
    <t>Five Points will be awarded to Projects whose Owners agree to contribute to a local Nonprofit Organization an amount depending on Total Project Costs:</t>
  </si>
  <si>
    <t>Two Points will be awarded to Projects that have a preapproved plan for eventual tenant ownership after the initial 15-year Compliance Period.</t>
  </si>
  <si>
    <t>Two Points will be awarded to Projects that use a utility allowance that is based on an energy consumption model.</t>
  </si>
  <si>
    <r>
      <t xml:space="preserve">Complete the Scoring Worksheet below by indicating the number of points in the green boxes and entering additional details where indicated.  Please refer to Chapter 6 of the </t>
    </r>
    <r>
      <rPr>
        <i/>
        <sz val="11"/>
        <color indexed="8"/>
        <rFont val="Calibri"/>
        <family val="2"/>
      </rPr>
      <t>Policies</t>
    </r>
    <r>
      <rPr>
        <sz val="11"/>
        <color indexed="8"/>
        <rFont val="Calibri"/>
        <family val="2"/>
      </rPr>
      <t xml:space="preserve"> (http://www.wshfc.org/mhcf/9percent/2016application/c.Policies.pdf) for definitions and specific details on each allocation criterion.  By making a selection, the Project Owner agrees that, if it receives an Allocation of Credit, it will comply with all of the requirements related to the selected Allocation Criteria as set forth in the </t>
    </r>
    <r>
      <rPr>
        <i/>
        <sz val="11"/>
        <color indexed="8"/>
        <rFont val="Calibri"/>
        <family val="2"/>
      </rPr>
      <t>Policies</t>
    </r>
    <r>
      <rPr>
        <sz val="11"/>
        <color indexed="8"/>
        <rFont val="Calibri"/>
        <family val="2"/>
      </rPr>
      <t xml:space="preserve">.  The Project Owner is responsible for demonstrating that the Project qualifies for all selected Allocation Criteria and ensuring that all required attachments are submitted.  </t>
    </r>
  </si>
  <si>
    <t>One Point will be awarded if the project is below the applicable TDC limit at the time of application.</t>
  </si>
  <si>
    <t>Projects will be awarded One Point depending on how they compare to the applicable median Cost/SF in its TDC Limit Area.</t>
  </si>
  <si>
    <t>Projects located in the Balance of State TDC area that commit at least 75% of their units as Supportive Housing for the Homeless may use the Metro TDC limits.  Projects located in the Metro TDC area that commit at least 75% of their units as Supportive Housing for the Homeless may use the Pierce/Snohomish TDC limits.  Projects located in the Pierce/Snohomish TDC area that commit at least 75% of their units as Supportive Housing for the Homeless may use the King/Seattle TDC limits.</t>
  </si>
  <si>
    <t>5.</t>
  </si>
  <si>
    <t>Projects located in any county other than King County that fit the definition of an Urban Project may request to be allowed to use the TDC limits one category higher than their current category.</t>
  </si>
  <si>
    <r>
      <rPr>
        <vertAlign val="superscript"/>
        <sz val="9"/>
        <color indexed="8"/>
        <rFont val="Calibri"/>
        <family val="2"/>
      </rPr>
      <t>[4]</t>
    </r>
    <r>
      <rPr>
        <sz val="9"/>
        <color indexed="8"/>
        <rFont val="Calibri"/>
        <family val="2"/>
      </rPr>
      <t xml:space="preserve"> Include as a source on Form 7A - Financing of the Combined Funders Application</t>
    </r>
  </si>
  <si>
    <r>
      <rPr>
        <vertAlign val="superscript"/>
        <sz val="9"/>
        <color indexed="8"/>
        <rFont val="Calibri"/>
        <family val="2"/>
      </rPr>
      <t>[3]</t>
    </r>
    <r>
      <rPr>
        <sz val="9"/>
        <color indexed="8"/>
        <rFont val="Calibri"/>
        <family val="2"/>
      </rPr>
      <t xml:space="preserve"> Include on Form 6D - LIHTC Calculation, Line 20 of the Combined Funders Application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</si>
</sst>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quot;$&quot;#,##0"/>
    <numFmt numFmtId="165" formatCode="_(&quot;$&quot;* #,##0.000_);_(&quot;$&quot;* \(#,##0.000\);_(&quot;$&quot;* &quot;-&quot;??_);_(@_)"/>
    <numFmt numFmtId="166" formatCode="0.0%"/>
    <numFmt numFmtId="167" formatCode="_(&quot;$&quot;* #,##0_);_(&quot;$&quot;* \(#,##0\);_(&quot;$&quot;* &quot;-&quot;??_);_(@_)"/>
    <numFmt numFmtId="168" formatCode="&quot;$&quot;#,##0.00"/>
  </numFmts>
  <fonts count="83" x14ac:knownFonts="1">
    <font>
      <sz val="11"/>
      <color theme="1"/>
      <name val="Calibri"/>
      <family val="2"/>
      <scheme val="minor"/>
    </font>
    <font>
      <sz val="11"/>
      <color indexed="8"/>
      <name val="Calibri"/>
      <family val="2"/>
    </font>
    <font>
      <b/>
      <sz val="11"/>
      <color indexed="8"/>
      <name val="Calibri"/>
      <family val="2"/>
    </font>
    <font>
      <u/>
      <sz val="10"/>
      <color indexed="12"/>
      <name val="Arial"/>
      <family val="2"/>
    </font>
    <font>
      <i/>
      <sz val="11"/>
      <color indexed="8"/>
      <name val="Calibri"/>
      <family val="2"/>
    </font>
    <font>
      <sz val="9"/>
      <name val="Calibri"/>
      <family val="2"/>
    </font>
    <font>
      <sz val="10"/>
      <name val="Calibri"/>
      <family val="2"/>
    </font>
    <font>
      <b/>
      <sz val="10"/>
      <name val="Calibri"/>
      <family val="2"/>
    </font>
    <font>
      <sz val="10"/>
      <name val="Arial"/>
      <family val="2"/>
    </font>
    <font>
      <b/>
      <sz val="8"/>
      <name val="Calibri"/>
      <family val="2"/>
    </font>
    <font>
      <b/>
      <sz val="9"/>
      <name val="Calibri"/>
      <family val="2"/>
    </font>
    <font>
      <b/>
      <sz val="14"/>
      <name val="Calibri"/>
      <family val="2"/>
    </font>
    <font>
      <b/>
      <sz val="12"/>
      <name val="Calibri"/>
      <family val="2"/>
    </font>
    <font>
      <sz val="10"/>
      <name val="Arial"/>
      <family val="2"/>
    </font>
    <font>
      <sz val="9"/>
      <color indexed="81"/>
      <name val="Tahoma"/>
      <family val="2"/>
    </font>
    <font>
      <b/>
      <sz val="9"/>
      <color indexed="81"/>
      <name val="Tahoma"/>
      <family val="2"/>
    </font>
    <font>
      <i/>
      <sz val="9"/>
      <color indexed="81"/>
      <name val="Tahoma"/>
      <family val="2"/>
    </font>
    <font>
      <sz val="11"/>
      <name val="Calibri"/>
      <family val="2"/>
    </font>
    <font>
      <b/>
      <sz val="11"/>
      <name val="Calibri"/>
      <family val="2"/>
    </font>
    <font>
      <b/>
      <sz val="14"/>
      <color indexed="8"/>
      <name val="Calibri"/>
      <family val="2"/>
    </font>
    <font>
      <b/>
      <sz val="10"/>
      <color indexed="8"/>
      <name val="Calibri"/>
      <family val="2"/>
    </font>
    <font>
      <sz val="9"/>
      <color indexed="8"/>
      <name val="Calibri"/>
      <family val="2"/>
    </font>
    <font>
      <b/>
      <sz val="9"/>
      <color indexed="8"/>
      <name val="Calibri"/>
      <family val="2"/>
    </font>
    <font>
      <vertAlign val="superscript"/>
      <sz val="11"/>
      <color indexed="8"/>
      <name val="Calibri"/>
      <family val="2"/>
    </font>
    <font>
      <vertAlign val="superscript"/>
      <sz val="9"/>
      <color indexed="8"/>
      <name val="Calibri"/>
      <family val="2"/>
    </font>
    <font>
      <b/>
      <vertAlign val="superscript"/>
      <sz val="11"/>
      <color indexed="8"/>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color indexed="8"/>
      <name val="Calibri"/>
      <family val="2"/>
    </font>
    <font>
      <b/>
      <sz val="10"/>
      <name val="Arial"/>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sz val="10"/>
      <color indexed="62"/>
      <name val="Calibri"/>
      <family val="2"/>
    </font>
    <font>
      <sz val="10"/>
      <color indexed="52"/>
      <name val="Calibri"/>
      <family val="2"/>
    </font>
    <font>
      <sz val="10"/>
      <color indexed="60"/>
      <name val="Calibri"/>
      <family val="2"/>
    </font>
    <font>
      <b/>
      <sz val="10"/>
      <color indexed="63"/>
      <name val="Calibri"/>
      <family val="2"/>
    </font>
    <font>
      <sz val="10"/>
      <color indexed="10"/>
      <name val="Calibri"/>
      <family val="2"/>
    </font>
    <font>
      <b/>
      <sz val="11"/>
      <color indexed="8"/>
      <name val="Symbol"/>
      <family val="1"/>
      <charset val="2"/>
    </font>
    <font>
      <i/>
      <sz val="11"/>
      <name val="Calibri"/>
      <family val="2"/>
    </font>
    <font>
      <u/>
      <sz val="10"/>
      <color indexed="12"/>
      <name val="Calibri"/>
      <family val="2"/>
    </font>
    <font>
      <b/>
      <sz val="16"/>
      <color indexed="8"/>
      <name val="Calibri"/>
      <family val="2"/>
    </font>
    <font>
      <i/>
      <sz val="9"/>
      <color indexed="48"/>
      <name val="Calibri"/>
      <family val="2"/>
    </font>
    <font>
      <b/>
      <i/>
      <sz val="9"/>
      <color indexed="48"/>
      <name val="Calibri"/>
      <family val="2"/>
    </font>
    <font>
      <i/>
      <sz val="9"/>
      <color indexed="8"/>
      <name val="Calibri"/>
      <family val="2"/>
    </font>
    <font>
      <b/>
      <i/>
      <sz val="9"/>
      <color indexed="8"/>
      <name val="Calibri"/>
      <family val="2"/>
    </font>
    <font>
      <i/>
      <sz val="9"/>
      <name val="Calibri"/>
      <family val="2"/>
    </font>
    <font>
      <b/>
      <u/>
      <sz val="11"/>
      <name val="Calibri"/>
      <family val="2"/>
    </font>
    <font>
      <sz val="9"/>
      <color indexed="81"/>
      <name val="Calibri"/>
      <family val="2"/>
    </font>
    <font>
      <b/>
      <sz val="9"/>
      <color indexed="81"/>
      <name val="Calibri"/>
      <family val="2"/>
    </font>
    <font>
      <u/>
      <sz val="11"/>
      <color indexed="8"/>
      <name val="Calibri"/>
      <family val="2"/>
    </font>
    <font>
      <b/>
      <u/>
      <sz val="10"/>
      <name val="Calibri"/>
      <family val="2"/>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sz val="10"/>
      <name val="Calibri"/>
      <family val="2"/>
      <scheme val="minor"/>
    </font>
    <font>
      <sz val="11"/>
      <color rgb="FF000000"/>
      <name val="Calibri"/>
      <family val="2"/>
      <scheme val="minor"/>
    </font>
    <font>
      <b/>
      <sz val="14"/>
      <color theme="1"/>
      <name val="Calibri"/>
      <family val="2"/>
      <scheme val="minor"/>
    </font>
    <font>
      <sz val="9"/>
      <color theme="1"/>
      <name val="Calibri"/>
      <family val="2"/>
      <scheme val="minor"/>
    </font>
    <font>
      <sz val="11"/>
      <color theme="1"/>
      <name val="Calibri"/>
      <family val="2"/>
    </font>
    <font>
      <sz val="9"/>
      <color theme="1"/>
      <name val="Calibri"/>
      <family val="2"/>
    </font>
    <font>
      <sz val="11"/>
      <name val="Calibri"/>
      <family val="2"/>
      <scheme val="minor"/>
    </font>
    <font>
      <b/>
      <sz val="11"/>
      <color indexed="8"/>
      <name val="Calibri"/>
      <family val="2"/>
      <scheme val="minor"/>
    </font>
    <font>
      <b/>
      <sz val="11"/>
      <name val="Calibri"/>
      <family val="2"/>
      <scheme val="minor"/>
    </font>
    <font>
      <b/>
      <sz val="10"/>
      <name val="Calibri"/>
      <family val="2"/>
      <scheme val="minor"/>
    </font>
    <font>
      <sz val="11"/>
      <color indexed="8"/>
      <name val="Calibri"/>
      <family val="2"/>
      <scheme val="minor"/>
    </font>
    <font>
      <sz val="9"/>
      <name val="Calibri"/>
      <family val="2"/>
      <scheme val="minor"/>
    </font>
    <font>
      <b/>
      <sz val="9"/>
      <color indexed="8"/>
      <name val="Calibri"/>
      <family val="2"/>
      <scheme val="minor"/>
    </font>
    <font>
      <b/>
      <sz val="9"/>
      <name val="Calibri"/>
      <family val="2"/>
      <scheme val="minor"/>
    </font>
    <font>
      <b/>
      <i/>
      <sz val="9"/>
      <name val="Calibri"/>
      <family val="2"/>
      <scheme val="minor"/>
    </font>
    <font>
      <i/>
      <sz val="9"/>
      <name val="Calibri"/>
      <family val="2"/>
      <scheme val="minor"/>
    </font>
    <font>
      <b/>
      <i/>
      <sz val="8"/>
      <name val="Calibri"/>
      <family val="2"/>
      <scheme val="minor"/>
    </font>
    <font>
      <b/>
      <sz val="9"/>
      <color indexed="10"/>
      <name val="Calibri"/>
      <family val="2"/>
      <scheme val="minor"/>
    </font>
    <font>
      <b/>
      <sz val="9"/>
      <color theme="1"/>
      <name val="Calibri"/>
      <family val="2"/>
      <scheme val="minor"/>
    </font>
    <font>
      <b/>
      <i/>
      <sz val="8"/>
      <name val="Calibri"/>
      <family val="2"/>
    </font>
    <font>
      <b/>
      <sz val="9"/>
      <color indexed="81"/>
      <name val="Calibri"/>
      <family val="2"/>
      <scheme val="minor"/>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lightTrellis">
        <bgColor indexed="22"/>
      </patternFill>
    </fill>
    <fill>
      <patternFill patternType="solid">
        <fgColor indexed="22"/>
        <bgColor indexed="64"/>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8" tint="0.79998168889431442"/>
        <bgColor indexed="8"/>
      </patternFill>
    </fill>
    <fill>
      <patternFill patternType="solid">
        <fgColor theme="1" tint="0.499984740745262"/>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59999389629810485"/>
        <bgColor indexed="64"/>
      </patternFill>
    </fill>
  </fills>
  <borders count="20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style="thin">
        <color indexed="22"/>
      </right>
      <top style="medium">
        <color indexed="64"/>
      </top>
      <bottom style="thin">
        <color indexed="22"/>
      </bottom>
      <diagonal/>
    </border>
    <border>
      <left style="double">
        <color indexed="64"/>
      </left>
      <right style="double">
        <color indexed="64"/>
      </right>
      <top style="double">
        <color indexed="64"/>
      </top>
      <bottom style="double">
        <color indexed="64"/>
      </bottom>
      <diagonal/>
    </border>
    <border>
      <left style="medium">
        <color indexed="64"/>
      </left>
      <right style="thin">
        <color indexed="22"/>
      </right>
      <top style="thin">
        <color indexed="22"/>
      </top>
      <bottom style="double">
        <color indexed="64"/>
      </bottom>
      <diagonal/>
    </border>
    <border>
      <left style="thin">
        <color indexed="22"/>
      </left>
      <right style="thin">
        <color indexed="22"/>
      </right>
      <top style="thin">
        <color indexed="22"/>
      </top>
      <bottom style="double">
        <color indexed="64"/>
      </bottom>
      <diagonal/>
    </border>
    <border>
      <left style="thin">
        <color indexed="22"/>
      </left>
      <right style="medium">
        <color indexed="64"/>
      </right>
      <top style="thin">
        <color indexed="22"/>
      </top>
      <bottom style="double">
        <color indexed="64"/>
      </bottom>
      <diagonal/>
    </border>
    <border>
      <left/>
      <right style="medium">
        <color indexed="64"/>
      </right>
      <top style="thin">
        <color indexed="22"/>
      </top>
      <bottom style="thin">
        <color indexed="22"/>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22"/>
      </right>
      <top style="double">
        <color indexed="64"/>
      </top>
      <bottom style="medium">
        <color indexed="64"/>
      </bottom>
      <diagonal/>
    </border>
    <border>
      <left style="thin">
        <color indexed="22"/>
      </left>
      <right style="thin">
        <color indexed="22"/>
      </right>
      <top style="double">
        <color indexed="64"/>
      </top>
      <bottom style="medium">
        <color indexed="64"/>
      </bottom>
      <diagonal/>
    </border>
    <border>
      <left style="thin">
        <color indexed="22"/>
      </left>
      <right style="medium">
        <color indexed="64"/>
      </right>
      <top style="double">
        <color indexed="64"/>
      </top>
      <bottom style="medium">
        <color indexed="64"/>
      </bottom>
      <diagonal/>
    </border>
    <border>
      <left/>
      <right/>
      <top style="medium">
        <color indexed="64"/>
      </top>
      <bottom style="medium">
        <color indexed="64"/>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thin">
        <color indexed="22"/>
      </right>
      <top style="thin">
        <color indexed="22"/>
      </top>
      <bottom style="double">
        <color indexed="64"/>
      </bottom>
      <diagonal/>
    </border>
    <border>
      <left/>
      <right style="thin">
        <color indexed="22"/>
      </right>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diagonal/>
    </border>
    <border>
      <left/>
      <right style="thin">
        <color indexed="22"/>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right style="hair">
        <color indexed="64"/>
      </right>
      <top/>
      <bottom/>
      <diagonal/>
    </border>
    <border>
      <left/>
      <right style="double">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22"/>
      </right>
      <top/>
      <bottom/>
      <diagonal/>
    </border>
    <border>
      <left style="thin">
        <color indexed="22"/>
      </left>
      <right/>
      <top style="thin">
        <color indexed="22"/>
      </top>
      <bottom style="thin">
        <color indexed="22"/>
      </bottom>
      <diagonal/>
    </border>
    <border>
      <left/>
      <right style="medium">
        <color indexed="64"/>
      </right>
      <top style="medium">
        <color indexed="64"/>
      </top>
      <bottom style="medium">
        <color indexed="64"/>
      </bottom>
      <diagonal/>
    </border>
    <border>
      <left/>
      <right style="thin">
        <color indexed="22"/>
      </right>
      <top style="medium">
        <color indexed="64"/>
      </top>
      <bottom/>
      <diagonal/>
    </border>
    <border>
      <left style="thin">
        <color indexed="22"/>
      </left>
      <right/>
      <top style="medium">
        <color indexed="64"/>
      </top>
      <bottom style="thin">
        <color indexed="22"/>
      </bottom>
      <diagonal/>
    </border>
    <border>
      <left/>
      <right style="medium">
        <color indexed="64"/>
      </right>
      <top style="medium">
        <color indexed="64"/>
      </top>
      <bottom style="thin">
        <color indexed="2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double">
        <color rgb="FF0070C0"/>
      </left>
      <right/>
      <top style="double">
        <color rgb="FF0070C0"/>
      </top>
      <bottom style="double">
        <color rgb="FF0070C0"/>
      </bottom>
      <diagonal/>
    </border>
    <border>
      <left/>
      <right/>
      <top style="double">
        <color rgb="FF0070C0"/>
      </top>
      <bottom style="double">
        <color rgb="FF0070C0"/>
      </bottom>
      <diagonal/>
    </border>
    <border>
      <left/>
      <right style="double">
        <color rgb="FF0070C0"/>
      </right>
      <top style="double">
        <color rgb="FF0070C0"/>
      </top>
      <bottom style="double">
        <color rgb="FF0070C0"/>
      </bottom>
      <diagonal/>
    </border>
    <border>
      <left style="thin">
        <color rgb="FF00B050"/>
      </left>
      <right style="thin">
        <color rgb="FF00B050"/>
      </right>
      <top style="thin">
        <color rgb="FF00B050"/>
      </top>
      <bottom style="thin">
        <color rgb="FF00B050"/>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indexed="64"/>
      </right>
      <top style="thin">
        <color theme="0" tint="-0.14996795556505021"/>
      </top>
      <bottom style="thin">
        <color theme="0" tint="-0.14996795556505021"/>
      </bottom>
      <diagonal/>
    </border>
    <border>
      <left/>
      <right/>
      <top style="thin">
        <color theme="0" tint="-0.14996795556505021"/>
      </top>
      <bottom style="thin">
        <color indexed="64"/>
      </bottom>
      <diagonal/>
    </border>
    <border>
      <left style="medium">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medium">
        <color indexed="64"/>
      </right>
      <top style="thin">
        <color theme="0" tint="-0.14996795556505021"/>
      </top>
      <bottom style="thin">
        <color indexed="64"/>
      </bottom>
      <diagonal/>
    </border>
    <border>
      <left/>
      <right/>
      <top/>
      <bottom style="medium">
        <color theme="3" tint="-0.24994659260841701"/>
      </bottom>
      <diagonal/>
    </border>
    <border>
      <left/>
      <right/>
      <top style="medium">
        <color indexed="64"/>
      </top>
      <bottom style="medium">
        <color theme="3" tint="-0.24994659260841701"/>
      </bottom>
      <diagonal/>
    </border>
    <border>
      <left/>
      <right/>
      <top style="medium">
        <color theme="3" tint="-0.24994659260841701"/>
      </top>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indexed="64"/>
      </bottom>
      <diagonal/>
    </border>
    <border>
      <left/>
      <right style="medium">
        <color indexed="64"/>
      </right>
      <top/>
      <bottom style="hair">
        <color theme="0" tint="-0.14993743705557422"/>
      </bottom>
      <diagonal/>
    </border>
    <border>
      <left style="medium">
        <color indexed="64"/>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indexed="64"/>
      </right>
      <top/>
      <bottom style="thin">
        <color theme="0" tint="-0.14996795556505021"/>
      </bottom>
      <diagonal/>
    </border>
    <border>
      <left style="thin">
        <color theme="0" tint="-0.14996795556505021"/>
      </left>
      <right style="thin">
        <color theme="0" tint="-0.14996795556505021"/>
      </right>
      <top/>
      <bottom style="thin">
        <color indexed="64"/>
      </bottom>
      <diagonal/>
    </border>
    <border>
      <left style="medium">
        <color indexed="64"/>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medium">
        <color indexed="64"/>
      </right>
      <top style="thin">
        <color indexed="64"/>
      </top>
      <bottom style="thin">
        <color theme="0" tint="-0.14996795556505021"/>
      </bottom>
      <diagonal/>
    </border>
    <border>
      <left style="medium">
        <color indexed="64"/>
      </left>
      <right style="thin">
        <color theme="0" tint="-0.14996795556505021"/>
      </right>
      <top style="thin">
        <color theme="0" tint="-0.14996795556505021"/>
      </top>
      <bottom style="double">
        <color indexed="64"/>
      </bottom>
      <diagonal/>
    </border>
    <border>
      <left style="thin">
        <color theme="0" tint="-0.14996795556505021"/>
      </left>
      <right style="thin">
        <color theme="0" tint="-0.14996795556505021"/>
      </right>
      <top style="thin">
        <color theme="0" tint="-0.14996795556505021"/>
      </top>
      <bottom style="double">
        <color indexed="64"/>
      </bottom>
      <diagonal/>
    </border>
    <border>
      <left style="thin">
        <color theme="0" tint="-0.14996795556505021"/>
      </left>
      <right style="medium">
        <color indexed="64"/>
      </right>
      <top style="thin">
        <color theme="0" tint="-0.14996795556505021"/>
      </top>
      <bottom style="double">
        <color indexed="64"/>
      </bottom>
      <diagonal/>
    </border>
    <border>
      <left style="medium">
        <color indexed="64"/>
      </left>
      <right style="thin">
        <color theme="0" tint="-0.14996795556505021"/>
      </right>
      <top/>
      <bottom style="medium">
        <color indexed="64"/>
      </bottom>
      <diagonal/>
    </border>
    <border>
      <left style="thin">
        <color theme="0" tint="-0.14996795556505021"/>
      </left>
      <right style="thin">
        <color theme="0" tint="-0.14996795556505021"/>
      </right>
      <top/>
      <bottom style="medium">
        <color indexed="64"/>
      </bottom>
      <diagonal/>
    </border>
    <border>
      <left style="thin">
        <color theme="0" tint="-0.14996795556505021"/>
      </left>
      <right style="medium">
        <color indexed="64"/>
      </right>
      <top/>
      <bottom style="medium">
        <color indexed="64"/>
      </bottom>
      <diagonal/>
    </border>
    <border>
      <left style="medium">
        <color indexed="64"/>
      </left>
      <right style="medium">
        <color indexed="64"/>
      </right>
      <top style="hair">
        <color theme="0" tint="-0.14993743705557422"/>
      </top>
      <bottom style="hair">
        <color theme="0" tint="-0.14996795556505021"/>
      </bottom>
      <diagonal/>
    </border>
    <border>
      <left style="medium">
        <color indexed="64"/>
      </left>
      <right style="medium">
        <color indexed="64"/>
      </right>
      <top style="hair">
        <color theme="0" tint="-0.14993743705557422"/>
      </top>
      <bottom/>
      <diagonal/>
    </border>
    <border>
      <left style="medium">
        <color indexed="64"/>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indexed="64"/>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medium">
        <color indexed="64"/>
      </right>
      <top style="thin">
        <color theme="0" tint="-0.14996795556505021"/>
      </top>
      <bottom style="thin">
        <color theme="0" tint="-0.14996795556505021"/>
      </bottom>
      <diagonal/>
    </border>
    <border>
      <left style="medium">
        <color indexed="64"/>
      </left>
      <right style="medium">
        <color indexed="64"/>
      </right>
      <top style="thin">
        <color theme="0" tint="-0.14996795556505021"/>
      </top>
      <bottom style="thin">
        <color indexed="64"/>
      </bottom>
      <diagonal/>
    </border>
    <border>
      <left style="medium">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medium">
        <color indexed="64"/>
      </right>
      <top style="thin">
        <color indexed="64"/>
      </top>
      <bottom/>
      <diagonal/>
    </border>
    <border>
      <left style="medium">
        <color indexed="64"/>
      </left>
      <right style="thin">
        <color theme="0" tint="-0.14996795556505021"/>
      </right>
      <top style="double">
        <color indexed="64"/>
      </top>
      <bottom style="medium">
        <color indexed="64"/>
      </bottom>
      <diagonal/>
    </border>
    <border>
      <left style="thin">
        <color theme="0" tint="-0.14996795556505021"/>
      </left>
      <right style="thin">
        <color theme="0" tint="-0.14996795556505021"/>
      </right>
      <top style="double">
        <color indexed="64"/>
      </top>
      <bottom style="medium">
        <color indexed="64"/>
      </bottom>
      <diagonal/>
    </border>
    <border>
      <left style="thin">
        <color theme="0" tint="-0.14996795556505021"/>
      </left>
      <right style="medium">
        <color indexed="64"/>
      </right>
      <top style="double">
        <color indexed="64"/>
      </top>
      <bottom style="medium">
        <color indexed="64"/>
      </bottom>
      <diagonal/>
    </border>
    <border>
      <left style="medium">
        <color indexed="64"/>
      </left>
      <right style="thin">
        <color theme="0" tint="-0.14996795556505021"/>
      </right>
      <top style="medium">
        <color indexed="64"/>
      </top>
      <bottom style="medium">
        <color indexed="64"/>
      </bottom>
      <diagonal/>
    </border>
    <border>
      <left style="thin">
        <color theme="0" tint="-0.14996795556505021"/>
      </left>
      <right style="thin">
        <color theme="0" tint="-0.14996795556505021"/>
      </right>
      <top style="medium">
        <color indexed="64"/>
      </top>
      <bottom style="medium">
        <color indexed="64"/>
      </bottom>
      <diagonal/>
    </border>
    <border>
      <left style="thin">
        <color theme="0" tint="-0.14996795556505021"/>
      </left>
      <right style="medium">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medium">
        <color indexed="64"/>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medium">
        <color indexed="64"/>
      </right>
      <top style="thin">
        <color theme="0" tint="-0.14996795556505021"/>
      </top>
      <bottom style="medium">
        <color indexed="64"/>
      </bottom>
      <diagonal/>
    </border>
    <border>
      <left/>
      <right style="medium">
        <color indexed="64"/>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style="double">
        <color indexed="64"/>
      </bottom>
      <diagonal/>
    </border>
    <border>
      <left/>
      <right style="thin">
        <color theme="0" tint="-0.14996795556505021"/>
      </right>
      <top/>
      <bottom style="medium">
        <color indexed="64"/>
      </bottom>
      <diagonal/>
    </border>
    <border>
      <left/>
      <right style="thin">
        <color theme="0" tint="-0.14996795556505021"/>
      </right>
      <top style="thin">
        <color indexed="64"/>
      </top>
      <bottom style="thin">
        <color theme="0" tint="-0.14996795556505021"/>
      </bottom>
      <diagonal/>
    </border>
    <border>
      <left style="medium">
        <color indexed="64"/>
      </left>
      <right style="thin">
        <color theme="0" tint="-0.14996795556505021"/>
      </right>
      <top style="thin">
        <color indexed="64"/>
      </top>
      <bottom style="medium">
        <color indexed="64"/>
      </bottom>
      <diagonal/>
    </border>
    <border>
      <left/>
      <right style="thin">
        <color theme="0" tint="-0.14996795556505021"/>
      </right>
      <top style="thin">
        <color indexed="64"/>
      </top>
      <bottom style="medium">
        <color indexed="64"/>
      </bottom>
      <diagonal/>
    </border>
    <border>
      <left style="thin">
        <color theme="0" tint="-0.14996795556505021"/>
      </left>
      <right style="thin">
        <color theme="0" tint="-0.14996795556505021"/>
      </right>
      <top style="thin">
        <color indexed="64"/>
      </top>
      <bottom style="medium">
        <color indexed="64"/>
      </bottom>
      <diagonal/>
    </border>
    <border>
      <left style="thin">
        <color theme="0" tint="-0.14996795556505021"/>
      </left>
      <right style="medium">
        <color indexed="64"/>
      </right>
      <top style="thin">
        <color indexed="64"/>
      </top>
      <bottom style="medium">
        <color indexed="64"/>
      </bottom>
      <diagonal/>
    </border>
    <border>
      <left/>
      <right style="thin">
        <color theme="0" tint="-0.14996795556505021"/>
      </right>
      <top style="medium">
        <color indexed="64"/>
      </top>
      <bottom style="medium">
        <color indexed="64"/>
      </bottom>
      <diagonal/>
    </border>
    <border>
      <left/>
      <right style="thin">
        <color theme="0" tint="-0.14996795556505021"/>
      </right>
      <top style="medium">
        <color indexed="64"/>
      </top>
      <bottom style="thin">
        <color theme="0" tint="-0.14996795556505021"/>
      </bottom>
      <diagonal/>
    </border>
    <border>
      <left/>
      <right style="thin">
        <color theme="0" tint="-0.14996795556505021"/>
      </right>
      <top style="thin">
        <color theme="0" tint="-0.14996795556505021"/>
      </top>
      <bottom style="medium">
        <color indexed="64"/>
      </bottom>
      <diagonal/>
    </border>
    <border>
      <left style="thin">
        <color rgb="FF00B050"/>
      </left>
      <right/>
      <top style="thin">
        <color rgb="FF00B050"/>
      </top>
      <bottom style="thin">
        <color rgb="FF00B050"/>
      </bottom>
      <diagonal/>
    </border>
    <border>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indexed="22"/>
      </left>
      <right/>
      <top style="thin">
        <color indexed="22"/>
      </top>
      <bottom style="medium">
        <color theme="1"/>
      </bottom>
      <diagonal/>
    </border>
    <border>
      <left/>
      <right style="medium">
        <color indexed="64"/>
      </right>
      <top style="thin">
        <color indexed="22"/>
      </top>
      <bottom style="medium">
        <color theme="1"/>
      </bottom>
      <diagonal/>
    </border>
    <border>
      <left/>
      <right/>
      <top style="medium">
        <color theme="1"/>
      </top>
      <bottom/>
      <diagonal/>
    </border>
    <border>
      <left/>
      <right style="medium">
        <color indexed="64"/>
      </right>
      <top style="medium">
        <color theme="1"/>
      </top>
      <bottom/>
      <diagonal/>
    </border>
    <border>
      <left style="medium">
        <color indexed="64"/>
      </left>
      <right style="thin">
        <color indexed="22"/>
      </right>
      <top style="double">
        <color indexed="64"/>
      </top>
      <bottom style="thin">
        <color indexed="64"/>
      </bottom>
      <diagonal/>
    </border>
    <border>
      <left style="thin">
        <color indexed="22"/>
      </left>
      <right style="thin">
        <color indexed="22"/>
      </right>
      <top style="double">
        <color indexed="64"/>
      </top>
      <bottom style="thin">
        <color indexed="64"/>
      </bottom>
      <diagonal/>
    </border>
    <border>
      <left style="thin">
        <color indexed="22"/>
      </left>
      <right style="medium">
        <color indexed="64"/>
      </right>
      <top style="double">
        <color indexed="64"/>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s>
  <cellStyleXfs count="72">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9" borderId="0" applyNumberFormat="0" applyBorder="0" applyAlignment="0" applyProtection="0"/>
    <xf numFmtId="0" fontId="33" fillId="3" borderId="0" applyNumberFormat="0" applyBorder="0" applyAlignment="0" applyProtection="0"/>
    <xf numFmtId="0" fontId="34" fillId="20" borderId="1" applyNumberFormat="0" applyAlignment="0" applyProtection="0"/>
    <xf numFmtId="0" fontId="35" fillId="21" borderId="2" applyNumberFormat="0" applyAlignment="0" applyProtection="0"/>
    <xf numFmtId="44" fontId="57" fillId="0" borderId="0" applyFont="0" applyFill="0" applyBorder="0" applyAlignment="0" applyProtection="0"/>
    <xf numFmtId="44" fontId="1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36" fillId="0" borderId="0" applyNumberFormat="0" applyFill="0" applyBorder="0" applyAlignment="0" applyProtection="0"/>
    <xf numFmtId="0" fontId="37"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3" fillId="0" borderId="0" applyNumberFormat="0" applyFill="0" applyBorder="0" applyAlignment="0" applyProtection="0">
      <alignment vertical="top"/>
      <protection locked="0"/>
    </xf>
    <xf numFmtId="0" fontId="38" fillId="7" borderId="1" applyNumberFormat="0" applyAlignment="0" applyProtection="0"/>
    <xf numFmtId="0" fontId="39" fillId="0" borderId="6" applyNumberFormat="0" applyFill="0" applyAlignment="0" applyProtection="0"/>
    <xf numFmtId="0" fontId="40" fillId="22" borderId="0" applyNumberFormat="0" applyBorder="0" applyAlignment="0" applyProtection="0"/>
    <xf numFmtId="0" fontId="8" fillId="0" borderId="0"/>
    <xf numFmtId="0" fontId="13" fillId="0" borderId="0"/>
    <xf numFmtId="0" fontId="8" fillId="0" borderId="0"/>
    <xf numFmtId="0" fontId="57" fillId="0" borderId="0"/>
    <xf numFmtId="0" fontId="57" fillId="0" borderId="0"/>
    <xf numFmtId="0" fontId="13" fillId="0" borderId="0"/>
    <xf numFmtId="0" fontId="8" fillId="0" borderId="0"/>
    <xf numFmtId="0" fontId="1" fillId="0" borderId="0"/>
    <xf numFmtId="0" fontId="13" fillId="0" borderId="0"/>
    <xf numFmtId="0" fontId="8" fillId="0" borderId="0"/>
    <xf numFmtId="0" fontId="57" fillId="0" borderId="0"/>
    <xf numFmtId="0" fontId="13" fillId="0" borderId="0"/>
    <xf numFmtId="0" fontId="8" fillId="0" borderId="0"/>
    <xf numFmtId="0" fontId="13" fillId="0" borderId="0"/>
    <xf numFmtId="0" fontId="13" fillId="0" borderId="0"/>
    <xf numFmtId="0" fontId="8" fillId="0" borderId="0"/>
    <xf numFmtId="0" fontId="8" fillId="0" borderId="0"/>
    <xf numFmtId="0" fontId="1" fillId="0" borderId="0"/>
    <xf numFmtId="0" fontId="31" fillId="0" borderId="0"/>
    <xf numFmtId="0" fontId="1" fillId="0" borderId="0"/>
    <xf numFmtId="0" fontId="13" fillId="23" borderId="7" applyNumberFormat="0" applyFont="0" applyAlignment="0" applyProtection="0"/>
    <xf numFmtId="0" fontId="8" fillId="23" borderId="7" applyNumberFormat="0" applyFont="0" applyAlignment="0" applyProtection="0"/>
    <xf numFmtId="0" fontId="41" fillId="20" borderId="8" applyNumberFormat="0" applyAlignment="0" applyProtection="0"/>
    <xf numFmtId="9" fontId="57"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0" fontId="29" fillId="0" borderId="0" applyNumberFormat="0" applyFill="0" applyBorder="0" applyAlignment="0" applyProtection="0"/>
    <xf numFmtId="0" fontId="20" fillId="0" borderId="9" applyNumberFormat="0" applyFill="0" applyAlignment="0" applyProtection="0"/>
    <xf numFmtId="0" fontId="42" fillId="0" borderId="0" applyNumberFormat="0" applyFill="0" applyBorder="0" applyAlignment="0" applyProtection="0"/>
  </cellStyleXfs>
  <cellXfs count="771">
    <xf numFmtId="0" fontId="0" fillId="0" borderId="0" xfId="0"/>
    <xf numFmtId="0" fontId="58" fillId="0" borderId="0" xfId="0" applyFont="1"/>
    <xf numFmtId="0" fontId="0" fillId="0" borderId="0" xfId="0" applyFont="1"/>
    <xf numFmtId="0" fontId="0" fillId="0" borderId="0" xfId="0" applyFont="1" applyAlignment="1"/>
    <xf numFmtId="0" fontId="0" fillId="0" borderId="0" xfId="0" applyFont="1" applyBorder="1"/>
    <xf numFmtId="49" fontId="0" fillId="0" borderId="0" xfId="0" applyNumberFormat="1" applyFont="1"/>
    <xf numFmtId="0" fontId="59" fillId="0" borderId="0" xfId="0" applyFont="1"/>
    <xf numFmtId="0" fontId="0" fillId="0" borderId="0" xfId="0" applyFont="1"/>
    <xf numFmtId="0" fontId="0" fillId="0" borderId="0" xfId="0" applyFont="1"/>
    <xf numFmtId="0" fontId="60" fillId="0" borderId="0" xfId="0" applyFont="1"/>
    <xf numFmtId="0" fontId="1" fillId="24" borderId="0" xfId="61" applyFill="1"/>
    <xf numFmtId="0" fontId="1" fillId="24" borderId="0" xfId="61" applyFill="1" applyBorder="1"/>
    <xf numFmtId="0" fontId="0" fillId="0" borderId="0" xfId="0" applyFont="1" applyAlignment="1">
      <alignment wrapText="1"/>
    </xf>
    <xf numFmtId="0" fontId="0" fillId="0" borderId="0" xfId="0" applyFont="1"/>
    <xf numFmtId="0" fontId="1" fillId="24" borderId="0" xfId="59" applyFont="1" applyFill="1" applyBorder="1"/>
    <xf numFmtId="0" fontId="2" fillId="24" borderId="0" xfId="59" applyFont="1" applyFill="1" applyBorder="1" applyAlignment="1">
      <alignment horizontal="center"/>
    </xf>
    <xf numFmtId="0" fontId="1" fillId="24" borderId="0" xfId="59" applyFont="1" applyFill="1" applyBorder="1" applyAlignment="1"/>
    <xf numFmtId="0" fontId="7" fillId="24" borderId="0" xfId="59" applyFont="1" applyFill="1" applyBorder="1"/>
    <xf numFmtId="0" fontId="7" fillId="24" borderId="10" xfId="59" applyFont="1" applyFill="1" applyBorder="1" applyAlignment="1"/>
    <xf numFmtId="0" fontId="7" fillId="24" borderId="10" xfId="59" applyFont="1" applyFill="1" applyBorder="1"/>
    <xf numFmtId="0" fontId="7" fillId="24" borderId="0" xfId="59" applyFont="1" applyFill="1" applyBorder="1" applyAlignment="1"/>
    <xf numFmtId="0" fontId="7" fillId="24" borderId="0" xfId="59" applyFont="1" applyFill="1" applyBorder="1" applyAlignment="1">
      <alignment horizontal="center" wrapText="1"/>
    </xf>
    <xf numFmtId="0" fontId="7" fillId="24" borderId="0" xfId="59" applyFont="1" applyFill="1" applyBorder="1" applyAlignment="1">
      <alignment wrapText="1"/>
    </xf>
    <xf numFmtId="0" fontId="1" fillId="24" borderId="0" xfId="59" applyFont="1" applyFill="1" applyBorder="1" applyAlignment="1">
      <alignment horizontal="center"/>
    </xf>
    <xf numFmtId="1" fontId="1" fillId="24" borderId="0" xfId="59" applyNumberFormat="1" applyFont="1" applyFill="1" applyBorder="1"/>
    <xf numFmtId="0" fontId="1" fillId="24" borderId="0" xfId="59" quotePrefix="1" applyFont="1" applyFill="1" applyBorder="1" applyAlignment="1">
      <alignment horizontal="center"/>
    </xf>
    <xf numFmtId="0" fontId="7" fillId="28" borderId="0" xfId="59" applyFont="1" applyFill="1" applyBorder="1"/>
    <xf numFmtId="0" fontId="1" fillId="24" borderId="10" xfId="59" applyFont="1" applyFill="1" applyBorder="1"/>
    <xf numFmtId="1" fontId="1" fillId="29" borderId="10" xfId="59" applyNumberFormat="1" applyFont="1" applyFill="1" applyBorder="1"/>
    <xf numFmtId="0" fontId="7" fillId="28" borderId="0" xfId="59" applyFont="1" applyFill="1" applyBorder="1" applyAlignment="1">
      <alignment horizontal="center"/>
    </xf>
    <xf numFmtId="0" fontId="1" fillId="28" borderId="0" xfId="59" applyFont="1" applyFill="1" applyBorder="1" applyAlignment="1">
      <alignment horizontal="left"/>
    </xf>
    <xf numFmtId="0" fontId="1" fillId="28" borderId="0" xfId="59" applyFont="1" applyFill="1" applyBorder="1" applyAlignment="1"/>
    <xf numFmtId="1" fontId="1" fillId="28" borderId="0" xfId="59" applyNumberFormat="1" applyFont="1" applyFill="1" applyBorder="1" applyAlignment="1">
      <alignment horizontal="right"/>
    </xf>
    <xf numFmtId="0" fontId="1" fillId="28" borderId="0" xfId="59" applyFont="1" applyFill="1" applyBorder="1"/>
    <xf numFmtId="0" fontId="0" fillId="28" borderId="0" xfId="0" applyFont="1" applyFill="1" applyBorder="1"/>
    <xf numFmtId="0" fontId="1" fillId="28" borderId="0" xfId="59" applyFont="1" applyFill="1" applyBorder="1" applyAlignment="1">
      <alignment wrapText="1"/>
    </xf>
    <xf numFmtId="0" fontId="1" fillId="24" borderId="11" xfId="59" applyFont="1" applyFill="1" applyBorder="1"/>
    <xf numFmtId="0" fontId="1" fillId="24" borderId="11" xfId="59" applyFont="1" applyFill="1" applyBorder="1" applyAlignment="1"/>
    <xf numFmtId="0" fontId="12" fillId="24" borderId="11" xfId="59" applyFont="1" applyFill="1" applyBorder="1"/>
    <xf numFmtId="0" fontId="0" fillId="0" borderId="0" xfId="0"/>
    <xf numFmtId="0" fontId="0" fillId="29" borderId="12" xfId="0" applyFont="1" applyFill="1" applyBorder="1" applyAlignment="1">
      <alignment wrapText="1"/>
    </xf>
    <xf numFmtId="0" fontId="0" fillId="28" borderId="0" xfId="0" applyFill="1"/>
    <xf numFmtId="0" fontId="0" fillId="0" borderId="0" xfId="0" applyFill="1" applyBorder="1"/>
    <xf numFmtId="0" fontId="0" fillId="0" borderId="0" xfId="0" applyAlignment="1"/>
    <xf numFmtId="0" fontId="0" fillId="0" borderId="0" xfId="0" applyFont="1" applyAlignment="1">
      <alignment horizontal="left" indent="3"/>
    </xf>
    <xf numFmtId="0" fontId="61" fillId="0" borderId="0" xfId="0" applyFont="1"/>
    <xf numFmtId="0" fontId="0" fillId="28" borderId="0" xfId="0" applyFill="1" applyAlignment="1">
      <alignment horizontal="left" vertical="top"/>
    </xf>
    <xf numFmtId="0" fontId="0" fillId="0" borderId="0" xfId="0"/>
    <xf numFmtId="0" fontId="0" fillId="0" borderId="0" xfId="0" applyAlignment="1">
      <alignment wrapText="1"/>
    </xf>
    <xf numFmtId="0" fontId="0" fillId="28" borderId="0" xfId="0" applyFill="1" applyAlignment="1">
      <alignment wrapText="1"/>
    </xf>
    <xf numFmtId="0" fontId="0" fillId="0" borderId="0" xfId="0" applyBorder="1"/>
    <xf numFmtId="0" fontId="0" fillId="0" borderId="0" xfId="0" applyBorder="1" applyAlignment="1">
      <alignment wrapText="1"/>
    </xf>
    <xf numFmtId="0" fontId="0" fillId="0" borderId="0" xfId="0" applyFill="1"/>
    <xf numFmtId="0" fontId="0" fillId="0" borderId="0" xfId="0" applyFill="1" applyBorder="1" applyAlignment="1">
      <alignment wrapText="1"/>
    </xf>
    <xf numFmtId="0" fontId="0" fillId="29" borderId="12" xfId="0" applyFont="1" applyFill="1" applyBorder="1"/>
    <xf numFmtId="0" fontId="0" fillId="29" borderId="12" xfId="0" applyFill="1" applyBorder="1" applyAlignment="1">
      <alignment horizontal="center"/>
    </xf>
    <xf numFmtId="0" fontId="0" fillId="29" borderId="12" xfId="0" applyFill="1" applyBorder="1" applyAlignment="1">
      <alignment horizontal="left"/>
    </xf>
    <xf numFmtId="0" fontId="0" fillId="28" borderId="0" xfId="0" applyFill="1" applyBorder="1" applyAlignment="1">
      <alignment horizontal="center"/>
    </xf>
    <xf numFmtId="0" fontId="0" fillId="29" borderId="13" xfId="0" applyFill="1" applyBorder="1" applyAlignment="1">
      <alignment horizontal="left" wrapText="1"/>
    </xf>
    <xf numFmtId="0" fontId="0" fillId="29" borderId="14" xfId="0" applyFill="1" applyBorder="1" applyAlignment="1">
      <alignment horizontal="left" wrapText="1"/>
    </xf>
    <xf numFmtId="0" fontId="0" fillId="29" borderId="15" xfId="0" applyFill="1" applyBorder="1" applyAlignment="1">
      <alignment horizontal="left" wrapText="1"/>
    </xf>
    <xf numFmtId="0" fontId="58" fillId="28" borderId="0" xfId="0" applyFont="1" applyFill="1"/>
    <xf numFmtId="0" fontId="59" fillId="28" borderId="0" xfId="0" applyFont="1" applyFill="1" applyBorder="1" applyAlignment="1">
      <alignment horizontal="left"/>
    </xf>
    <xf numFmtId="0" fontId="0" fillId="28" borderId="0" xfId="0" applyFill="1" applyBorder="1"/>
    <xf numFmtId="0" fontId="0" fillId="28" borderId="0" xfId="0" applyFill="1" applyBorder="1" applyAlignment="1">
      <alignment wrapText="1"/>
    </xf>
    <xf numFmtId="0" fontId="0" fillId="28" borderId="0" xfId="0" applyFont="1" applyFill="1"/>
    <xf numFmtId="0" fontId="0" fillId="28" borderId="0" xfId="0" applyFont="1" applyFill="1" applyAlignment="1">
      <alignment wrapText="1"/>
    </xf>
    <xf numFmtId="0" fontId="59" fillId="0" borderId="0" xfId="0" applyFont="1" applyBorder="1" applyAlignment="1">
      <alignment horizontal="right"/>
    </xf>
    <xf numFmtId="0" fontId="59" fillId="0" borderId="0" xfId="0" applyFont="1" applyBorder="1" applyAlignment="1">
      <alignment horizontal="left"/>
    </xf>
    <xf numFmtId="0" fontId="59" fillId="0" borderId="0" xfId="0" applyFont="1" applyFill="1"/>
    <xf numFmtId="0" fontId="62" fillId="28" borderId="12" xfId="0" applyFont="1" applyFill="1" applyBorder="1" applyAlignment="1">
      <alignment vertical="top" wrapText="1"/>
    </xf>
    <xf numFmtId="165" fontId="57" fillId="29" borderId="12" xfId="28" applyNumberFormat="1" applyFont="1" applyFill="1" applyBorder="1"/>
    <xf numFmtId="0" fontId="63" fillId="0" borderId="0" xfId="0" applyFont="1"/>
    <xf numFmtId="14" fontId="6" fillId="24" borderId="16" xfId="61" applyNumberFormat="1" applyFont="1" applyFill="1" applyBorder="1" applyAlignment="1">
      <alignment horizontal="right" vertical="top" wrapText="1"/>
    </xf>
    <xf numFmtId="14" fontId="6" fillId="24" borderId="17" xfId="61" applyNumberFormat="1" applyFont="1" applyFill="1" applyBorder="1" applyAlignment="1">
      <alignment horizontal="right" vertical="top" wrapText="1"/>
    </xf>
    <xf numFmtId="1" fontId="6" fillId="24" borderId="18" xfId="61" applyNumberFormat="1" applyFont="1" applyFill="1" applyBorder="1" applyAlignment="1">
      <alignment horizontal="right" vertical="top"/>
    </xf>
    <xf numFmtId="1" fontId="6" fillId="24" borderId="12" xfId="61" applyNumberFormat="1" applyFont="1" applyFill="1" applyBorder="1" applyAlignment="1">
      <alignment horizontal="right" vertical="top"/>
    </xf>
    <xf numFmtId="1" fontId="6" fillId="24" borderId="19" xfId="61" applyNumberFormat="1" applyFont="1" applyFill="1" applyBorder="1" applyAlignment="1">
      <alignment horizontal="right" vertical="top"/>
    </xf>
    <xf numFmtId="14" fontId="6" fillId="24" borderId="20" xfId="61" applyNumberFormat="1" applyFont="1" applyFill="1" applyBorder="1" applyAlignment="1">
      <alignment horizontal="right" vertical="top" wrapText="1"/>
    </xf>
    <xf numFmtId="0" fontId="6" fillId="24" borderId="21" xfId="61" applyFont="1" applyFill="1" applyBorder="1" applyAlignment="1">
      <alignment vertical="top" wrapText="1"/>
    </xf>
    <xf numFmtId="0" fontId="6" fillId="24" borderId="22" xfId="61" applyFont="1" applyFill="1" applyBorder="1" applyAlignment="1">
      <alignment vertical="top" wrapText="1"/>
    </xf>
    <xf numFmtId="0" fontId="6" fillId="24" borderId="23" xfId="61" applyFont="1" applyFill="1" applyBorder="1" applyAlignment="1">
      <alignment vertical="top" wrapText="1"/>
    </xf>
    <xf numFmtId="0" fontId="62" fillId="28" borderId="24" xfId="0" applyFont="1" applyFill="1" applyBorder="1" applyAlignment="1">
      <alignment vertical="top" wrapText="1"/>
    </xf>
    <xf numFmtId="0" fontId="62" fillId="28" borderId="25" xfId="0" applyFont="1" applyFill="1" applyBorder="1" applyAlignment="1">
      <alignment vertical="top" wrapText="1"/>
    </xf>
    <xf numFmtId="0" fontId="62" fillId="28" borderId="26" xfId="0" applyFont="1" applyFill="1" applyBorder="1" applyAlignment="1">
      <alignment vertical="top" wrapText="1"/>
    </xf>
    <xf numFmtId="0" fontId="62" fillId="28" borderId="27" xfId="0" applyFont="1" applyFill="1" applyBorder="1" applyAlignment="1">
      <alignment vertical="top" wrapText="1"/>
    </xf>
    <xf numFmtId="0" fontId="62" fillId="28" borderId="28" xfId="0" applyFont="1" applyFill="1" applyBorder="1" applyAlignment="1">
      <alignment vertical="top" wrapText="1"/>
    </xf>
    <xf numFmtId="0" fontId="64" fillId="0" borderId="0" xfId="0" applyFont="1" applyAlignment="1">
      <alignment horizontal="center"/>
    </xf>
    <xf numFmtId="0" fontId="0" fillId="0" borderId="0" xfId="0"/>
    <xf numFmtId="0" fontId="58" fillId="0" borderId="0" xfId="0" applyFont="1"/>
    <xf numFmtId="0" fontId="0" fillId="0" borderId="10" xfId="0" applyBorder="1"/>
    <xf numFmtId="9" fontId="57" fillId="0" borderId="10" xfId="65" applyFont="1" applyBorder="1"/>
    <xf numFmtId="9" fontId="57" fillId="0" borderId="10" xfId="65" applyNumberFormat="1" applyFont="1" applyBorder="1"/>
    <xf numFmtId="0" fontId="0" fillId="0" borderId="10" xfId="0" quotePrefix="1" applyBorder="1"/>
    <xf numFmtId="167" fontId="57" fillId="29" borderId="12" xfId="28" applyNumberFormat="1" applyFont="1" applyFill="1" applyBorder="1"/>
    <xf numFmtId="167" fontId="57" fillId="29" borderId="19" xfId="28" applyNumberFormat="1" applyFont="1" applyFill="1" applyBorder="1"/>
    <xf numFmtId="167" fontId="57" fillId="0" borderId="0" xfId="28" applyNumberFormat="1" applyFont="1" applyBorder="1"/>
    <xf numFmtId="167" fontId="0" fillId="0" borderId="0" xfId="0" applyNumberFormat="1"/>
    <xf numFmtId="0" fontId="65" fillId="0" borderId="0" xfId="0" applyFont="1" applyAlignment="1">
      <alignment horizontal="left"/>
    </xf>
    <xf numFmtId="44" fontId="58" fillId="0" borderId="0" xfId="28" applyFont="1" applyBorder="1"/>
    <xf numFmtId="0" fontId="58" fillId="0" borderId="0" xfId="0" applyFont="1"/>
    <xf numFmtId="0" fontId="0" fillId="0" borderId="0" xfId="0" applyFont="1" applyAlignment="1">
      <alignment horizontal="left" wrapText="1"/>
    </xf>
    <xf numFmtId="0" fontId="0" fillId="0" borderId="0" xfId="0"/>
    <xf numFmtId="0" fontId="0" fillId="0" borderId="0" xfId="0" applyFont="1" applyAlignment="1">
      <alignment horizontal="left" wrapText="1"/>
    </xf>
    <xf numFmtId="0" fontId="58" fillId="0" borderId="10" xfId="0" applyFont="1" applyBorder="1"/>
    <xf numFmtId="0" fontId="58" fillId="0" borderId="10" xfId="0" quotePrefix="1" applyFont="1" applyBorder="1"/>
    <xf numFmtId="0" fontId="58" fillId="0" borderId="0" xfId="0" quotePrefix="1" applyFont="1" applyBorder="1"/>
    <xf numFmtId="0" fontId="0" fillId="0" borderId="0" xfId="0" applyAlignment="1">
      <alignment horizontal="left" indent="3"/>
    </xf>
    <xf numFmtId="0" fontId="0" fillId="0" borderId="0" xfId="0"/>
    <xf numFmtId="0" fontId="0" fillId="0" borderId="0" xfId="0" applyFont="1" applyAlignment="1">
      <alignment wrapText="1"/>
    </xf>
    <xf numFmtId="0" fontId="58" fillId="0" borderId="0" xfId="0" applyFont="1" applyAlignment="1">
      <alignment horizontal="left"/>
    </xf>
    <xf numFmtId="0" fontId="0" fillId="0" borderId="0" xfId="0" applyAlignment="1">
      <alignment horizontal="left" indent="1"/>
    </xf>
    <xf numFmtId="0" fontId="0" fillId="0" borderId="0" xfId="0" applyFont="1" applyAlignment="1">
      <alignment horizontal="left" indent="1"/>
    </xf>
    <xf numFmtId="0" fontId="58" fillId="0" borderId="127" xfId="0" applyFont="1" applyBorder="1"/>
    <xf numFmtId="0" fontId="0" fillId="0" borderId="128" xfId="0" applyFont="1" applyBorder="1"/>
    <xf numFmtId="0" fontId="58" fillId="0" borderId="129" xfId="0" applyFont="1" applyBorder="1" applyAlignment="1">
      <alignment horizontal="center"/>
    </xf>
    <xf numFmtId="0" fontId="0" fillId="0" borderId="0" xfId="0"/>
    <xf numFmtId="0" fontId="0" fillId="29" borderId="13" xfId="0" applyFont="1" applyFill="1" applyBorder="1" applyAlignment="1">
      <alignment horizontal="center" wrapText="1"/>
    </xf>
    <xf numFmtId="0" fontId="0" fillId="29" borderId="14" xfId="0" applyFont="1" applyFill="1" applyBorder="1" applyAlignment="1">
      <alignment horizontal="center" wrapText="1"/>
    </xf>
    <xf numFmtId="0" fontId="0" fillId="29" borderId="15" xfId="0" applyFont="1" applyFill="1" applyBorder="1" applyAlignment="1">
      <alignment horizontal="center" wrapText="1"/>
    </xf>
    <xf numFmtId="0" fontId="58" fillId="0" borderId="0" xfId="0" applyFont="1" applyBorder="1" applyAlignment="1">
      <alignment horizontal="left" vertical="top" wrapText="1"/>
    </xf>
    <xf numFmtId="0" fontId="0" fillId="0" borderId="0" xfId="0" applyBorder="1" applyAlignment="1">
      <alignment horizontal="left" vertical="top"/>
    </xf>
    <xf numFmtId="42" fontId="0" fillId="0" borderId="0" xfId="0" applyNumberFormat="1" applyFont="1" applyFill="1" applyBorder="1" applyAlignment="1">
      <alignment wrapText="1"/>
    </xf>
    <xf numFmtId="0" fontId="58" fillId="0" borderId="0" xfId="0" applyFont="1" applyBorder="1" applyAlignment="1">
      <alignment horizontal="center"/>
    </xf>
    <xf numFmtId="0" fontId="18" fillId="26" borderId="29" xfId="0" applyFont="1" applyFill="1" applyBorder="1" applyAlignment="1" applyProtection="1">
      <alignment vertical="center"/>
    </xf>
    <xf numFmtId="37" fontId="18" fillId="0" borderId="29" xfId="0" applyNumberFormat="1" applyFont="1" applyFill="1" applyBorder="1" applyAlignment="1">
      <alignment horizontal="center" vertical="center" wrapText="1"/>
    </xf>
    <xf numFmtId="0" fontId="18" fillId="26" borderId="30" xfId="0" applyFont="1" applyFill="1" applyBorder="1" applyAlignment="1" applyProtection="1">
      <alignment vertical="center"/>
    </xf>
    <xf numFmtId="167" fontId="18" fillId="0" borderId="31" xfId="0" applyNumberFormat="1" applyFont="1" applyFill="1" applyBorder="1" applyAlignment="1">
      <alignment horizontal="center" vertical="center" wrapText="1"/>
    </xf>
    <xf numFmtId="0" fontId="5" fillId="0" borderId="0" xfId="42" applyFont="1" applyAlignment="1" applyProtection="1">
      <alignment vertical="center"/>
    </xf>
    <xf numFmtId="0" fontId="66" fillId="0" borderId="0" xfId="0" applyFont="1" applyBorder="1"/>
    <xf numFmtId="0" fontId="67" fillId="0" borderId="0" xfId="0" applyFont="1" applyBorder="1"/>
    <xf numFmtId="0" fontId="66" fillId="0" borderId="0" xfId="0" applyFont="1"/>
    <xf numFmtId="0" fontId="45" fillId="0" borderId="0" xfId="38" applyFont="1" applyAlignment="1" applyProtection="1"/>
    <xf numFmtId="0" fontId="46" fillId="24" borderId="0" xfId="59" applyFont="1" applyFill="1" applyBorder="1" applyAlignment="1">
      <alignment horizontal="center"/>
    </xf>
    <xf numFmtId="0" fontId="22" fillId="0" borderId="0" xfId="60" applyFont="1" applyBorder="1" applyAlignment="1" applyProtection="1">
      <alignment horizontal="left" vertical="center"/>
    </xf>
    <xf numFmtId="0" fontId="22" fillId="0" borderId="0" xfId="60" applyFont="1" applyFill="1" applyBorder="1" applyAlignment="1" applyProtection="1">
      <alignment horizontal="left" vertical="center"/>
    </xf>
    <xf numFmtId="0" fontId="10" fillId="0" borderId="0" xfId="60" applyFont="1" applyBorder="1" applyAlignment="1" applyProtection="1">
      <alignment horizontal="left" vertical="center"/>
    </xf>
    <xf numFmtId="0" fontId="66" fillId="24" borderId="0" xfId="0" applyFont="1" applyFill="1" applyAlignment="1" applyProtection="1">
      <alignment vertical="center"/>
    </xf>
    <xf numFmtId="0" fontId="66" fillId="24" borderId="0" xfId="0" applyFont="1" applyFill="1" applyBorder="1" applyAlignment="1" applyProtection="1">
      <alignment vertical="center"/>
    </xf>
    <xf numFmtId="167" fontId="17" fillId="28" borderId="33" xfId="30" applyNumberFormat="1" applyFont="1" applyFill="1" applyBorder="1" applyAlignment="1" applyProtection="1">
      <alignment vertical="center"/>
      <protection locked="0"/>
    </xf>
    <xf numFmtId="167" fontId="17" fillId="28" borderId="34" xfId="30" applyNumberFormat="1" applyFont="1" applyFill="1" applyBorder="1" applyAlignment="1" applyProtection="1">
      <alignment vertical="center"/>
      <protection locked="0"/>
    </xf>
    <xf numFmtId="167" fontId="17" fillId="28" borderId="35" xfId="30" applyNumberFormat="1" applyFont="1" applyFill="1" applyBorder="1" applyAlignment="1" applyProtection="1">
      <alignment vertical="center"/>
      <protection locked="0"/>
    </xf>
    <xf numFmtId="167" fontId="17" fillId="28" borderId="36" xfId="30" applyNumberFormat="1" applyFont="1" applyFill="1" applyBorder="1" applyAlignment="1" applyProtection="1">
      <alignment vertical="center"/>
      <protection locked="0"/>
    </xf>
    <xf numFmtId="0" fontId="5" fillId="0" borderId="0" xfId="42" applyFont="1" applyFill="1" applyBorder="1" applyAlignment="1" applyProtection="1">
      <alignment vertical="center"/>
    </xf>
    <xf numFmtId="0" fontId="10" fillId="0" borderId="0" xfId="42" applyFont="1" applyFill="1" applyBorder="1" applyAlignment="1" applyProtection="1">
      <alignment vertical="center"/>
    </xf>
    <xf numFmtId="0" fontId="10" fillId="0" borderId="0" xfId="42" applyFont="1" applyFill="1" applyBorder="1" applyAlignment="1" applyProtection="1">
      <alignment horizontal="center" vertical="center"/>
    </xf>
    <xf numFmtId="0" fontId="47" fillId="0" borderId="0" xfId="42" applyFont="1" applyFill="1" applyBorder="1" applyAlignment="1" applyProtection="1">
      <alignment vertical="center"/>
    </xf>
    <xf numFmtId="0" fontId="48" fillId="0" borderId="0" xfId="42" applyFont="1" applyFill="1" applyBorder="1" applyAlignment="1" applyProtection="1">
      <alignment vertical="center"/>
    </xf>
    <xf numFmtId="0" fontId="5" fillId="0" borderId="0" xfId="42" applyFont="1" applyFill="1" applyAlignment="1" applyProtection="1">
      <alignment vertical="center"/>
    </xf>
    <xf numFmtId="0" fontId="22" fillId="0" borderId="0" xfId="42" applyFont="1" applyFill="1" applyBorder="1" applyAlignment="1" applyProtection="1">
      <alignment horizontal="center" vertical="center"/>
    </xf>
    <xf numFmtId="0" fontId="49" fillId="0" borderId="0" xfId="42" applyFont="1" applyFill="1" applyBorder="1" applyAlignment="1" applyProtection="1">
      <alignment vertical="center"/>
    </xf>
    <xf numFmtId="0" fontId="50" fillId="0" borderId="0" xfId="42" applyFont="1" applyFill="1" applyBorder="1" applyAlignment="1" applyProtection="1">
      <alignment vertical="center"/>
    </xf>
    <xf numFmtId="0" fontId="5" fillId="0" borderId="0" xfId="42" applyFont="1" applyFill="1" applyBorder="1" applyAlignment="1" applyProtection="1">
      <alignment horizontal="center" vertical="center"/>
    </xf>
    <xf numFmtId="0" fontId="10" fillId="0" borderId="0" xfId="42" applyFont="1" applyFill="1" applyBorder="1" applyAlignment="1" applyProtection="1">
      <alignment horizontal="right" vertical="center"/>
    </xf>
    <xf numFmtId="0" fontId="51" fillId="0" borderId="0" xfId="42" applyFont="1" applyFill="1" applyBorder="1" applyAlignment="1" applyProtection="1">
      <alignment vertical="center"/>
    </xf>
    <xf numFmtId="1" fontId="17" fillId="29" borderId="37" xfId="0" applyNumberFormat="1" applyFont="1" applyFill="1" applyBorder="1" applyAlignment="1" applyProtection="1">
      <alignment horizontal="center" vertical="center"/>
      <protection locked="0"/>
    </xf>
    <xf numFmtId="9" fontId="44" fillId="29" borderId="33" xfId="0" applyNumberFormat="1" applyFont="1" applyFill="1" applyBorder="1" applyAlignment="1" applyProtection="1">
      <alignment horizontal="center" vertical="center" wrapText="1"/>
      <protection locked="0"/>
    </xf>
    <xf numFmtId="1" fontId="17" fillId="29" borderId="33" xfId="0" applyNumberFormat="1" applyFont="1" applyFill="1" applyBorder="1" applyAlignment="1" applyProtection="1">
      <alignment horizontal="center" vertical="center"/>
      <protection locked="0"/>
    </xf>
    <xf numFmtId="1" fontId="17" fillId="29" borderId="38" xfId="0" applyNumberFormat="1" applyFont="1" applyFill="1" applyBorder="1" applyAlignment="1" applyProtection="1">
      <alignment horizontal="center" vertical="center"/>
      <protection locked="0"/>
    </xf>
    <xf numFmtId="9" fontId="44" fillId="29" borderId="32" xfId="0" applyNumberFormat="1" applyFont="1" applyFill="1" applyBorder="1" applyAlignment="1" applyProtection="1">
      <alignment horizontal="center" vertical="center" wrapText="1"/>
      <protection locked="0"/>
    </xf>
    <xf numFmtId="1" fontId="17" fillId="29" borderId="32" xfId="0" applyNumberFormat="1" applyFont="1" applyFill="1" applyBorder="1" applyAlignment="1" applyProtection="1">
      <alignment horizontal="center" vertical="center"/>
      <protection locked="0"/>
    </xf>
    <xf numFmtId="9" fontId="44" fillId="29" borderId="32" xfId="0" applyNumberFormat="1" applyFont="1" applyFill="1" applyBorder="1" applyAlignment="1" applyProtection="1">
      <alignment horizontal="center" vertical="center"/>
      <protection locked="0"/>
    </xf>
    <xf numFmtId="1" fontId="17" fillId="29" borderId="35" xfId="0" applyNumberFormat="1" applyFont="1" applyFill="1" applyBorder="1" applyAlignment="1" applyProtection="1">
      <alignment horizontal="center" vertical="center"/>
      <protection locked="0"/>
    </xf>
    <xf numFmtId="167" fontId="17" fillId="29" borderId="33" xfId="30" applyNumberFormat="1" applyFont="1" applyFill="1" applyBorder="1" applyAlignment="1" applyProtection="1">
      <alignment vertical="center"/>
      <protection locked="0"/>
    </xf>
    <xf numFmtId="167" fontId="17" fillId="29" borderId="32" xfId="30" applyNumberFormat="1" applyFont="1" applyFill="1" applyBorder="1" applyAlignment="1" applyProtection="1">
      <alignment vertical="center"/>
      <protection locked="0"/>
    </xf>
    <xf numFmtId="167" fontId="17" fillId="29" borderId="35" xfId="30" applyNumberFormat="1" applyFont="1" applyFill="1" applyBorder="1" applyAlignment="1" applyProtection="1">
      <alignment vertical="center"/>
      <protection locked="0"/>
    </xf>
    <xf numFmtId="167" fontId="18" fillId="29" borderId="39" xfId="0" applyNumberFormat="1" applyFont="1" applyFill="1" applyBorder="1" applyAlignment="1">
      <alignment horizontal="center" vertical="center" wrapText="1"/>
    </xf>
    <xf numFmtId="167" fontId="18" fillId="29" borderId="40" xfId="0" applyNumberFormat="1" applyFont="1" applyFill="1" applyBorder="1" applyAlignment="1">
      <alignment horizontal="center" vertical="center" wrapText="1"/>
    </xf>
    <xf numFmtId="0" fontId="1" fillId="28" borderId="0" xfId="59" applyFont="1" applyFill="1" applyBorder="1" applyAlignment="1">
      <alignment wrapText="1"/>
    </xf>
    <xf numFmtId="0" fontId="0" fillId="0" borderId="0" xfId="0"/>
    <xf numFmtId="0" fontId="11" fillId="24" borderId="0" xfId="61" applyFont="1" applyFill="1" applyBorder="1" applyAlignment="1">
      <alignment horizontal="center"/>
    </xf>
    <xf numFmtId="0" fontId="58" fillId="0" borderId="41" xfId="0" applyFont="1" applyBorder="1"/>
    <xf numFmtId="0" fontId="58" fillId="0" borderId="42" xfId="0" applyFont="1" applyBorder="1" applyAlignment="1">
      <alignment horizontal="center"/>
    </xf>
    <xf numFmtId="0" fontId="0" fillId="0" borderId="41" xfId="0" applyFont="1" applyBorder="1"/>
    <xf numFmtId="0" fontId="0" fillId="0" borderId="43" xfId="0" applyFont="1" applyBorder="1"/>
    <xf numFmtId="0" fontId="0" fillId="0" borderId="44" xfId="0" applyFont="1" applyBorder="1"/>
    <xf numFmtId="0" fontId="58" fillId="0" borderId="44" xfId="0" applyFont="1" applyBorder="1" applyAlignment="1">
      <alignment horizontal="left" vertical="top" wrapText="1"/>
    </xf>
    <xf numFmtId="0" fontId="0" fillId="0" borderId="45" xfId="0" applyFont="1" applyBorder="1"/>
    <xf numFmtId="0" fontId="68" fillId="0" borderId="0" xfId="42" applyFont="1" applyBorder="1" applyAlignment="1" applyProtection="1">
      <alignment vertical="center"/>
    </xf>
    <xf numFmtId="0" fontId="68" fillId="0" borderId="0" xfId="42" applyFont="1" applyAlignment="1" applyProtection="1">
      <alignment vertical="center"/>
    </xf>
    <xf numFmtId="0" fontId="69" fillId="0" borderId="0" xfId="60" applyFont="1" applyFill="1" applyBorder="1" applyAlignment="1" applyProtection="1">
      <alignment horizontal="left" vertical="center"/>
    </xf>
    <xf numFmtId="0" fontId="69" fillId="0" borderId="0" xfId="60" applyFont="1" applyBorder="1" applyAlignment="1" applyProtection="1">
      <alignment horizontal="left" vertical="center"/>
    </xf>
    <xf numFmtId="0" fontId="70" fillId="0" borderId="0" xfId="60" applyFont="1" applyBorder="1" applyAlignment="1" applyProtection="1">
      <alignment horizontal="left" vertical="center"/>
    </xf>
    <xf numFmtId="0" fontId="22" fillId="28" borderId="0" xfId="60" applyFont="1" applyFill="1" applyBorder="1" applyAlignment="1" applyProtection="1">
      <alignment horizontal="left" vertical="center"/>
    </xf>
    <xf numFmtId="0" fontId="66" fillId="28" borderId="0" xfId="0" applyFont="1" applyFill="1" applyBorder="1" applyAlignment="1" applyProtection="1">
      <alignment vertical="center"/>
    </xf>
    <xf numFmtId="0" fontId="66" fillId="28" borderId="0" xfId="0" applyFont="1" applyFill="1" applyBorder="1"/>
    <xf numFmtId="0" fontId="5" fillId="28" borderId="0" xfId="42" applyFont="1" applyFill="1" applyAlignment="1" applyProtection="1">
      <alignment vertical="center"/>
    </xf>
    <xf numFmtId="0" fontId="5" fillId="28" borderId="0" xfId="42" applyFont="1" applyFill="1" applyBorder="1" applyAlignment="1" applyProtection="1">
      <alignment vertical="center"/>
    </xf>
    <xf numFmtId="0" fontId="68" fillId="28" borderId="41" xfId="42" applyFont="1" applyFill="1" applyBorder="1" applyAlignment="1" applyProtection="1">
      <alignment vertical="center"/>
    </xf>
    <xf numFmtId="0" fontId="68" fillId="28" borderId="41" xfId="60" applyFont="1" applyFill="1" applyBorder="1" applyAlignment="1" applyProtection="1">
      <alignment horizontal="left" vertical="center" wrapText="1"/>
    </xf>
    <xf numFmtId="0" fontId="7" fillId="30" borderId="46" xfId="43" applyFont="1" applyFill="1" applyBorder="1" applyAlignment="1" applyProtection="1">
      <alignment horizontal="center" vertical="center" wrapText="1"/>
      <protection locked="0"/>
    </xf>
    <xf numFmtId="0" fontId="7" fillId="30" borderId="47" xfId="43" applyFont="1" applyFill="1" applyBorder="1" applyAlignment="1" applyProtection="1">
      <alignment horizontal="center" vertical="center" wrapText="1"/>
      <protection locked="0"/>
    </xf>
    <xf numFmtId="0" fontId="7" fillId="30" borderId="48" xfId="43" applyFont="1" applyFill="1" applyBorder="1" applyAlignment="1" applyProtection="1">
      <alignment horizontal="center" vertical="center" wrapText="1"/>
      <protection locked="0"/>
    </xf>
    <xf numFmtId="9" fontId="6" fillId="24" borderId="49" xfId="65" applyFont="1" applyFill="1" applyBorder="1" applyAlignment="1">
      <alignment horizontal="right" vertical="top"/>
    </xf>
    <xf numFmtId="1" fontId="6" fillId="24" borderId="21" xfId="61" applyNumberFormat="1" applyFont="1" applyFill="1" applyBorder="1" applyAlignment="1">
      <alignment horizontal="right" vertical="top"/>
    </xf>
    <xf numFmtId="9" fontId="6" fillId="24" borderId="50" xfId="65" applyFont="1" applyFill="1" applyBorder="1" applyAlignment="1">
      <alignment horizontal="center" vertical="top" wrapText="1"/>
    </xf>
    <xf numFmtId="1" fontId="6" fillId="24" borderId="22" xfId="61" applyNumberFormat="1" applyFont="1" applyFill="1" applyBorder="1" applyAlignment="1">
      <alignment horizontal="right" vertical="top"/>
    </xf>
    <xf numFmtId="9" fontId="6" fillId="24" borderId="52" xfId="65" applyFont="1" applyFill="1" applyBorder="1" applyAlignment="1">
      <alignment horizontal="center" vertical="top" wrapText="1"/>
    </xf>
    <xf numFmtId="1" fontId="6" fillId="24" borderId="53" xfId="61" applyNumberFormat="1" applyFont="1" applyFill="1" applyBorder="1" applyAlignment="1">
      <alignment horizontal="right" vertical="top"/>
    </xf>
    <xf numFmtId="1" fontId="6" fillId="24" borderId="54" xfId="61" applyNumberFormat="1" applyFont="1" applyFill="1" applyBorder="1" applyAlignment="1">
      <alignment horizontal="right" vertical="top"/>
    </xf>
    <xf numFmtId="9" fontId="6" fillId="24" borderId="55" xfId="65" applyFont="1" applyFill="1" applyBorder="1" applyAlignment="1">
      <alignment horizontal="right" vertical="top"/>
    </xf>
    <xf numFmtId="1" fontId="6" fillId="24" borderId="23" xfId="61" applyNumberFormat="1" applyFont="1" applyFill="1" applyBorder="1" applyAlignment="1">
      <alignment horizontal="right" vertical="top"/>
    </xf>
    <xf numFmtId="9" fontId="6" fillId="24" borderId="56" xfId="65" applyFont="1" applyFill="1" applyBorder="1" applyAlignment="1">
      <alignment horizontal="center" vertical="top" wrapText="1"/>
    </xf>
    <xf numFmtId="0" fontId="7" fillId="31" borderId="43" xfId="61" applyFont="1" applyFill="1" applyBorder="1" applyAlignment="1">
      <alignment vertical="top" wrapText="1"/>
    </xf>
    <xf numFmtId="37" fontId="6" fillId="31" borderId="57" xfId="61" applyNumberFormat="1" applyFont="1" applyFill="1" applyBorder="1" applyAlignment="1">
      <alignment horizontal="right" vertical="top" wrapText="1"/>
    </xf>
    <xf numFmtId="37" fontId="6" fillId="31" borderId="29" xfId="61" applyNumberFormat="1" applyFont="1" applyFill="1" applyBorder="1" applyAlignment="1">
      <alignment horizontal="right" vertical="top" wrapText="1"/>
    </xf>
    <xf numFmtId="9" fontId="6" fillId="30" borderId="31" xfId="65" applyFont="1" applyFill="1" applyBorder="1" applyAlignment="1">
      <alignment horizontal="right" vertical="top"/>
    </xf>
    <xf numFmtId="9" fontId="6" fillId="30" borderId="31" xfId="65" applyFont="1" applyFill="1" applyBorder="1" applyAlignment="1">
      <alignment horizontal="right" vertical="top" wrapText="1"/>
    </xf>
    <xf numFmtId="9" fontId="6" fillId="30" borderId="45" xfId="65" applyFont="1" applyFill="1" applyBorder="1" applyAlignment="1">
      <alignment horizontal="center" vertical="top" wrapText="1"/>
    </xf>
    <xf numFmtId="0" fontId="6" fillId="31" borderId="31" xfId="61" applyFont="1" applyFill="1" applyBorder="1" applyAlignment="1">
      <alignment horizontal="right" vertical="top" wrapText="1"/>
    </xf>
    <xf numFmtId="0" fontId="0" fillId="30" borderId="58" xfId="0" applyFont="1" applyFill="1" applyBorder="1" applyAlignment="1">
      <alignment wrapText="1"/>
    </xf>
    <xf numFmtId="0" fontId="0" fillId="30" borderId="0" xfId="0" applyFont="1" applyFill="1" applyBorder="1" applyAlignment="1">
      <alignment wrapText="1"/>
    </xf>
    <xf numFmtId="0" fontId="0" fillId="30" borderId="59" xfId="0" applyFont="1" applyFill="1" applyBorder="1" applyAlignment="1">
      <alignment wrapText="1"/>
    </xf>
    <xf numFmtId="49" fontId="0" fillId="30" borderId="58" xfId="0" applyNumberFormat="1" applyFont="1" applyFill="1" applyBorder="1"/>
    <xf numFmtId="49" fontId="0" fillId="30" borderId="58" xfId="0" applyNumberFormat="1" applyFont="1" applyFill="1" applyBorder="1" applyAlignment="1">
      <alignment vertical="top"/>
    </xf>
    <xf numFmtId="0" fontId="0" fillId="30" borderId="58" xfId="0" quotePrefix="1" applyFill="1" applyBorder="1" applyAlignment="1">
      <alignment horizontal="left" vertical="top"/>
    </xf>
    <xf numFmtId="0" fontId="0" fillId="30" borderId="60" xfId="0" quotePrefix="1" applyFill="1" applyBorder="1" applyAlignment="1">
      <alignment horizontal="left" vertical="top"/>
    </xf>
    <xf numFmtId="0" fontId="0" fillId="30" borderId="10" xfId="0" applyFill="1" applyBorder="1" applyAlignment="1">
      <alignment horizontal="left" vertical="top" wrapText="1"/>
    </xf>
    <xf numFmtId="0" fontId="0" fillId="30" borderId="61" xfId="0" applyFill="1" applyBorder="1" applyAlignment="1">
      <alignment horizontal="left" vertical="top" wrapText="1"/>
    </xf>
    <xf numFmtId="0" fontId="69" fillId="30" borderId="62" xfId="60" applyFont="1" applyFill="1" applyBorder="1" applyAlignment="1" applyProtection="1">
      <alignment horizontal="left" vertical="center"/>
    </xf>
    <xf numFmtId="0" fontId="68" fillId="30" borderId="63" xfId="42" applyFont="1" applyFill="1" applyBorder="1" applyAlignment="1" applyProtection="1">
      <alignment vertical="center"/>
    </xf>
    <xf numFmtId="0" fontId="71" fillId="31" borderId="64" xfId="0" applyFont="1" applyFill="1" applyBorder="1" applyAlignment="1">
      <alignment horizontal="center" vertical="top" wrapText="1"/>
    </xf>
    <xf numFmtId="0" fontId="18" fillId="28" borderId="0" xfId="59" applyFont="1" applyFill="1" applyBorder="1"/>
    <xf numFmtId="0" fontId="30" fillId="24" borderId="0" xfId="59" applyFont="1" applyFill="1" applyBorder="1"/>
    <xf numFmtId="0" fontId="1" fillId="28" borderId="0" xfId="59" applyFont="1" applyFill="1" applyBorder="1" applyAlignment="1">
      <alignment horizontal="center"/>
    </xf>
    <xf numFmtId="9" fontId="17" fillId="28" borderId="0" xfId="59" applyNumberFormat="1" applyFont="1" applyFill="1" applyBorder="1" applyAlignment="1">
      <alignment horizontal="center"/>
    </xf>
    <xf numFmtId="0" fontId="1" fillId="24" borderId="65" xfId="59" applyFont="1" applyFill="1" applyBorder="1"/>
    <xf numFmtId="0" fontId="1" fillId="24" borderId="66" xfId="59" applyFont="1" applyFill="1" applyBorder="1"/>
    <xf numFmtId="0" fontId="1" fillId="24" borderId="59" xfId="59" applyFont="1" applyFill="1" applyBorder="1"/>
    <xf numFmtId="0" fontId="1" fillId="24" borderId="60" xfId="59" applyFont="1" applyFill="1" applyBorder="1"/>
    <xf numFmtId="1" fontId="1" fillId="24" borderId="10" xfId="59" applyNumberFormat="1" applyFont="1" applyFill="1" applyBorder="1"/>
    <xf numFmtId="0" fontId="1" fillId="24" borderId="61" xfId="59" applyFont="1" applyFill="1" applyBorder="1"/>
    <xf numFmtId="0" fontId="52" fillId="28" borderId="67" xfId="59" applyFont="1" applyFill="1" applyBorder="1"/>
    <xf numFmtId="0" fontId="18" fillId="28" borderId="10" xfId="59" applyFont="1" applyFill="1" applyBorder="1" applyAlignment="1">
      <alignment horizontal="center"/>
    </xf>
    <xf numFmtId="0" fontId="18" fillId="25" borderId="68" xfId="59" applyFont="1" applyFill="1" applyBorder="1"/>
    <xf numFmtId="0" fontId="70" fillId="0" borderId="0" xfId="50" applyFont="1" applyFill="1"/>
    <xf numFmtId="0" fontId="68" fillId="0" borderId="0" xfId="50" applyFont="1" applyFill="1"/>
    <xf numFmtId="9" fontId="68" fillId="0" borderId="0" xfId="50" applyNumberFormat="1" applyFont="1" applyFill="1" applyAlignment="1">
      <alignment horizontal="left"/>
    </xf>
    <xf numFmtId="0" fontId="72" fillId="0" borderId="0" xfId="59" applyFont="1" applyFill="1" applyBorder="1"/>
    <xf numFmtId="0" fontId="72" fillId="0" borderId="0" xfId="59" applyFont="1" applyFill="1" applyBorder="1" applyAlignment="1"/>
    <xf numFmtId="0" fontId="72" fillId="0" borderId="0" xfId="59" applyFont="1" applyFill="1" applyBorder="1" applyAlignment="1">
      <alignment horizontal="left"/>
    </xf>
    <xf numFmtId="0" fontId="0" fillId="32" borderId="0" xfId="0" applyFill="1"/>
    <xf numFmtId="0" fontId="20" fillId="24" borderId="0" xfId="59" applyFont="1" applyFill="1" applyBorder="1"/>
    <xf numFmtId="44" fontId="1" fillId="28" borderId="0" xfId="59" applyNumberFormat="1" applyFont="1" applyFill="1" applyBorder="1" applyAlignment="1">
      <alignment horizontal="left"/>
    </xf>
    <xf numFmtId="0" fontId="30" fillId="24" borderId="0" xfId="59" applyFont="1" applyFill="1" applyBorder="1" applyAlignment="1"/>
    <xf numFmtId="0" fontId="7" fillId="24" borderId="58" xfId="59" applyFont="1" applyFill="1" applyBorder="1" applyAlignment="1">
      <alignment horizontal="center" wrapText="1"/>
    </xf>
    <xf numFmtId="9" fontId="1" fillId="28" borderId="58" xfId="65" applyFont="1" applyFill="1" applyBorder="1" applyAlignment="1">
      <alignment horizontal="center"/>
    </xf>
    <xf numFmtId="9" fontId="17" fillId="28" borderId="58" xfId="59" applyNumberFormat="1" applyFont="1" applyFill="1" applyBorder="1" applyAlignment="1">
      <alignment horizontal="center"/>
    </xf>
    <xf numFmtId="44" fontId="30" fillId="28" borderId="0" xfId="59" applyNumberFormat="1" applyFont="1" applyFill="1" applyBorder="1" applyAlignment="1">
      <alignment horizontal="left"/>
    </xf>
    <xf numFmtId="166" fontId="30" fillId="28" borderId="0" xfId="65" applyNumberFormat="1" applyFont="1" applyFill="1" applyBorder="1" applyAlignment="1">
      <alignment horizontal="right"/>
    </xf>
    <xf numFmtId="0" fontId="18" fillId="28" borderId="0" xfId="59" applyFont="1" applyFill="1" applyBorder="1" applyAlignment="1">
      <alignment horizontal="center"/>
    </xf>
    <xf numFmtId="6" fontId="72" fillId="0" borderId="0" xfId="28" applyNumberFormat="1" applyFont="1" applyFill="1" applyBorder="1" applyAlignment="1">
      <alignment horizontal="left"/>
    </xf>
    <xf numFmtId="42" fontId="30" fillId="28" borderId="0" xfId="65" applyNumberFormat="1" applyFont="1" applyFill="1" applyBorder="1" applyAlignment="1">
      <alignment horizontal="right"/>
    </xf>
    <xf numFmtId="0" fontId="17" fillId="28" borderId="0" xfId="59" applyFont="1" applyFill="1" applyBorder="1" applyAlignment="1">
      <alignment horizontal="left"/>
    </xf>
    <xf numFmtId="167" fontId="1" fillId="28" borderId="0" xfId="59" applyNumberFormat="1" applyFont="1" applyFill="1" applyBorder="1" applyAlignment="1">
      <alignment horizontal="left"/>
    </xf>
    <xf numFmtId="0" fontId="22" fillId="24" borderId="0" xfId="59" applyFont="1" applyFill="1" applyBorder="1"/>
    <xf numFmtId="0" fontId="17" fillId="24" borderId="0" xfId="59" applyFont="1" applyFill="1" applyBorder="1" applyAlignment="1"/>
    <xf numFmtId="0" fontId="1" fillId="28" borderId="0" xfId="59" applyFont="1" applyFill="1" applyBorder="1" applyAlignment="1">
      <alignment horizontal="left" indent="2"/>
    </xf>
    <xf numFmtId="1" fontId="1" fillId="29" borderId="130" xfId="59" applyNumberFormat="1" applyFont="1" applyFill="1" applyBorder="1" applyAlignment="1">
      <alignment horizontal="right"/>
    </xf>
    <xf numFmtId="44" fontId="1" fillId="29" borderId="130" xfId="59" applyNumberFormat="1" applyFont="1" applyFill="1" applyBorder="1" applyAlignment="1">
      <alignment horizontal="right"/>
    </xf>
    <xf numFmtId="167" fontId="1" fillId="25" borderId="130" xfId="59" applyNumberFormat="1" applyFont="1" applyFill="1" applyBorder="1" applyAlignment="1">
      <alignment horizontal="left"/>
    </xf>
    <xf numFmtId="0" fontId="0" fillId="0" borderId="0" xfId="0"/>
    <xf numFmtId="0" fontId="0" fillId="0" borderId="0" xfId="0"/>
    <xf numFmtId="0" fontId="1" fillId="29" borderId="11" xfId="59" applyFont="1" applyFill="1" applyBorder="1"/>
    <xf numFmtId="0" fontId="12" fillId="24" borderId="11" xfId="59" applyFont="1" applyFill="1" applyBorder="1" applyAlignment="1">
      <alignment vertical="center"/>
    </xf>
    <xf numFmtId="0" fontId="62" fillId="28" borderId="0" xfId="42" applyFont="1" applyFill="1"/>
    <xf numFmtId="0" fontId="0" fillId="0" borderId="0" xfId="0" applyFont="1"/>
    <xf numFmtId="0" fontId="73" fillId="28" borderId="0" xfId="42" applyFont="1" applyFill="1" applyBorder="1" applyAlignment="1" applyProtection="1">
      <alignment vertical="center"/>
    </xf>
    <xf numFmtId="0" fontId="74" fillId="28" borderId="0" xfId="42" applyFont="1" applyFill="1" applyBorder="1" applyAlignment="1" applyProtection="1">
      <alignment horizontal="left" vertical="center"/>
    </xf>
    <xf numFmtId="0" fontId="74" fillId="28" borderId="0" xfId="42" applyFont="1" applyFill="1" applyBorder="1" applyAlignment="1" applyProtection="1">
      <alignment horizontal="right" vertical="center"/>
    </xf>
    <xf numFmtId="0" fontId="75" fillId="33" borderId="69" xfId="42" applyFont="1" applyFill="1" applyBorder="1" applyAlignment="1" applyProtection="1">
      <alignment horizontal="center" vertical="center"/>
    </xf>
    <xf numFmtId="0" fontId="75" fillId="33" borderId="70" xfId="42" applyFont="1" applyFill="1" applyBorder="1" applyAlignment="1" applyProtection="1">
      <alignment horizontal="center" vertical="center"/>
    </xf>
    <xf numFmtId="0" fontId="75" fillId="33" borderId="71" xfId="42" applyFont="1" applyFill="1" applyBorder="1" applyAlignment="1" applyProtection="1">
      <alignment horizontal="center" vertical="center"/>
    </xf>
    <xf numFmtId="0" fontId="76" fillId="28" borderId="0" xfId="42" applyFont="1" applyFill="1" applyBorder="1" applyAlignment="1" applyProtection="1">
      <alignment vertical="center"/>
    </xf>
    <xf numFmtId="0" fontId="62" fillId="28" borderId="0" xfId="42" applyFont="1" applyFill="1" applyBorder="1"/>
    <xf numFmtId="0" fontId="76" fillId="0" borderId="0" xfId="42" applyFont="1" applyFill="1" applyBorder="1" applyAlignment="1" applyProtection="1">
      <alignment horizontal="center" vertical="center"/>
    </xf>
    <xf numFmtId="0" fontId="75" fillId="34" borderId="62" xfId="42" applyFont="1" applyFill="1" applyBorder="1" applyAlignment="1" applyProtection="1">
      <alignment horizontal="center" vertical="center"/>
    </xf>
    <xf numFmtId="0" fontId="75" fillId="34" borderId="63" xfId="42" applyFont="1" applyFill="1" applyBorder="1" applyAlignment="1" applyProtection="1">
      <alignment horizontal="center" vertical="center"/>
    </xf>
    <xf numFmtId="0" fontId="75" fillId="34" borderId="72" xfId="42" applyFont="1" applyFill="1" applyBorder="1" applyAlignment="1" applyProtection="1">
      <alignment horizontal="center" vertical="center"/>
    </xf>
    <xf numFmtId="0" fontId="73" fillId="28" borderId="0" xfId="42" applyFont="1" applyFill="1" applyBorder="1" applyAlignment="1" applyProtection="1">
      <alignment horizontal="left" vertical="center" indent="1"/>
    </xf>
    <xf numFmtId="0" fontId="62" fillId="28" borderId="59" xfId="42" applyFont="1" applyFill="1" applyBorder="1"/>
    <xf numFmtId="10" fontId="62" fillId="29" borderId="68" xfId="66" applyNumberFormat="1" applyFont="1" applyFill="1" applyBorder="1" applyProtection="1">
      <protection locked="0"/>
    </xf>
    <xf numFmtId="0" fontId="75" fillId="28" borderId="0" xfId="42" applyFont="1" applyFill="1" applyBorder="1" applyAlignment="1" applyProtection="1">
      <alignment vertical="center"/>
      <protection locked="0"/>
    </xf>
    <xf numFmtId="0" fontId="73" fillId="28" borderId="10" xfId="42" applyFont="1" applyFill="1" applyBorder="1" applyAlignment="1" applyProtection="1">
      <alignment horizontal="left" vertical="center" indent="1"/>
    </xf>
    <xf numFmtId="0" fontId="75" fillId="28" borderId="10" xfId="42" applyFont="1" applyFill="1" applyBorder="1" applyAlignment="1" applyProtection="1">
      <alignment vertical="center"/>
      <protection locked="0"/>
    </xf>
    <xf numFmtId="0" fontId="75" fillId="28" borderId="0" xfId="42" applyFont="1" applyFill="1" applyBorder="1" applyAlignment="1" applyProtection="1">
      <alignment vertical="center"/>
    </xf>
    <xf numFmtId="0" fontId="75" fillId="28" borderId="0" xfId="42" quotePrefix="1" applyFont="1" applyFill="1" applyBorder="1" applyAlignment="1" applyProtection="1">
      <alignment horizontal="center" vertical="center"/>
    </xf>
    <xf numFmtId="0" fontId="76" fillId="28" borderId="0" xfId="42" applyFont="1" applyFill="1" applyBorder="1" applyAlignment="1" applyProtection="1">
      <alignment horizontal="center" vertical="center"/>
    </xf>
    <xf numFmtId="0" fontId="77" fillId="28" borderId="73" xfId="42" applyFont="1" applyFill="1" applyBorder="1" applyAlignment="1" applyProtection="1">
      <alignment vertical="center"/>
    </xf>
    <xf numFmtId="0" fontId="62" fillId="28" borderId="73" xfId="42" applyFont="1" applyFill="1" applyBorder="1"/>
    <xf numFmtId="10" fontId="62" fillId="29" borderId="74" xfId="66" applyNumberFormat="1" applyFont="1" applyFill="1" applyBorder="1" applyProtection="1">
      <protection locked="0"/>
    </xf>
    <xf numFmtId="0" fontId="76" fillId="28" borderId="0" xfId="42" applyFont="1" applyFill="1" applyBorder="1" applyAlignment="1" applyProtection="1">
      <alignment horizontal="left" vertical="center"/>
    </xf>
    <xf numFmtId="0" fontId="62" fillId="28" borderId="0" xfId="42" applyFont="1" applyFill="1" applyBorder="1" applyProtection="1"/>
    <xf numFmtId="0" fontId="76" fillId="0" borderId="0" xfId="42" applyFont="1" applyFill="1" applyBorder="1" applyAlignment="1" applyProtection="1"/>
    <xf numFmtId="0" fontId="75" fillId="33" borderId="75" xfId="42" applyFont="1" applyFill="1" applyBorder="1" applyAlignment="1" applyProtection="1">
      <alignment horizontal="center" vertical="center" wrapText="1"/>
    </xf>
    <xf numFmtId="0" fontId="73" fillId="28" borderId="131" xfId="42" applyFont="1" applyFill="1" applyBorder="1" applyAlignment="1" applyProtection="1">
      <alignment horizontal="left" vertical="center" indent="1"/>
    </xf>
    <xf numFmtId="0" fontId="73" fillId="28" borderId="132" xfId="42" applyFont="1" applyFill="1" applyBorder="1" applyAlignment="1" applyProtection="1">
      <alignment horizontal="left" vertical="center" indent="1"/>
    </xf>
    <xf numFmtId="0" fontId="75" fillId="28" borderId="0" xfId="42" applyFont="1" applyFill="1" applyBorder="1" applyAlignment="1" applyProtection="1">
      <alignment horizontal="left" vertical="center"/>
    </xf>
    <xf numFmtId="0" fontId="76" fillId="28" borderId="0" xfId="42" applyFont="1" applyFill="1" applyBorder="1" applyAlignment="1" applyProtection="1">
      <alignment horizontal="center"/>
    </xf>
    <xf numFmtId="0" fontId="73" fillId="28" borderId="133" xfId="42" applyFont="1" applyFill="1" applyBorder="1" applyAlignment="1" applyProtection="1">
      <alignment horizontal="left" vertical="center"/>
    </xf>
    <xf numFmtId="0" fontId="75" fillId="28" borderId="133" xfId="42" applyFont="1" applyFill="1" applyBorder="1" applyAlignment="1" applyProtection="1">
      <alignment vertical="center"/>
    </xf>
    <xf numFmtId="0" fontId="73" fillId="28" borderId="133" xfId="42" applyFont="1" applyFill="1" applyBorder="1" applyAlignment="1" applyProtection="1">
      <alignment vertical="center"/>
    </xf>
    <xf numFmtId="42" fontId="73" fillId="0" borderId="134" xfId="42" applyNumberFormat="1" applyFont="1" applyFill="1" applyBorder="1" applyAlignment="1" applyProtection="1">
      <alignment horizontal="right" vertical="center"/>
      <protection locked="0"/>
    </xf>
    <xf numFmtId="42" fontId="73" fillId="28" borderId="135" xfId="42" applyNumberFormat="1" applyFont="1" applyFill="1" applyBorder="1" applyAlignment="1" applyProtection="1">
      <alignment horizontal="right" vertical="center"/>
      <protection locked="0"/>
    </xf>
    <xf numFmtId="42" fontId="73" fillId="28" borderId="136" xfId="42" applyNumberFormat="1" applyFont="1" applyFill="1" applyBorder="1" applyAlignment="1" applyProtection="1">
      <alignment horizontal="right" vertical="center"/>
      <protection locked="0"/>
    </xf>
    <xf numFmtId="0" fontId="73" fillId="28" borderId="10" xfId="42" applyFont="1" applyFill="1" applyBorder="1" applyAlignment="1" applyProtection="1">
      <alignment horizontal="left" vertical="center"/>
    </xf>
    <xf numFmtId="0" fontId="75" fillId="28" borderId="10" xfId="42" applyFont="1" applyFill="1" applyBorder="1" applyAlignment="1" applyProtection="1">
      <alignment vertical="center"/>
    </xf>
    <xf numFmtId="0" fontId="73" fillId="28" borderId="10" xfId="42" applyFont="1" applyFill="1" applyBorder="1" applyAlignment="1" applyProtection="1">
      <alignment vertical="center"/>
    </xf>
    <xf numFmtId="0" fontId="73" fillId="28" borderId="137" xfId="42" applyFont="1" applyFill="1" applyBorder="1" applyAlignment="1" applyProtection="1">
      <alignment vertical="center"/>
    </xf>
    <xf numFmtId="42" fontId="73" fillId="0" borderId="138" xfId="42" applyNumberFormat="1" applyFont="1" applyFill="1" applyBorder="1" applyAlignment="1" applyProtection="1">
      <alignment horizontal="right" vertical="center"/>
      <protection locked="0"/>
    </xf>
    <xf numFmtId="42" fontId="73" fillId="28" borderId="139" xfId="42" applyNumberFormat="1" applyFont="1" applyFill="1" applyBorder="1" applyAlignment="1" applyProtection="1">
      <alignment horizontal="right" vertical="center"/>
      <protection locked="0"/>
    </xf>
    <xf numFmtId="42" fontId="73" fillId="28" borderId="140" xfId="42" applyNumberFormat="1" applyFont="1" applyFill="1" applyBorder="1" applyAlignment="1" applyProtection="1">
      <alignment horizontal="right" vertical="center"/>
      <protection locked="0"/>
    </xf>
    <xf numFmtId="0" fontId="75" fillId="28" borderId="0" xfId="42" applyNumberFormat="1" applyFont="1" applyFill="1" applyBorder="1" applyAlignment="1" applyProtection="1">
      <alignment horizontal="center" vertical="center"/>
    </xf>
    <xf numFmtId="44" fontId="75" fillId="28" borderId="0" xfId="42" applyNumberFormat="1" applyFont="1" applyFill="1" applyBorder="1" applyAlignment="1" applyProtection="1">
      <alignment vertical="center"/>
    </xf>
    <xf numFmtId="0" fontId="62" fillId="35" borderId="0" xfId="42" applyFont="1" applyFill="1" applyBorder="1" applyProtection="1"/>
    <xf numFmtId="0" fontId="78" fillId="28" borderId="0" xfId="42" applyFont="1" applyFill="1" applyBorder="1" applyAlignment="1" applyProtection="1">
      <alignment horizontal="left" vertical="center"/>
    </xf>
    <xf numFmtId="0" fontId="62" fillId="28" borderId="141" xfId="42" applyFont="1" applyFill="1" applyBorder="1" applyProtection="1"/>
    <xf numFmtId="0" fontId="76" fillId="28" borderId="141" xfId="42" applyFont="1" applyFill="1" applyBorder="1" applyAlignment="1" applyProtection="1">
      <alignment vertical="center"/>
    </xf>
    <xf numFmtId="0" fontId="62" fillId="28" borderId="141" xfId="42" applyFont="1" applyFill="1" applyBorder="1"/>
    <xf numFmtId="0" fontId="62" fillId="0" borderId="141" xfId="42" applyFont="1" applyBorder="1"/>
    <xf numFmtId="0" fontId="62" fillId="0" borderId="142" xfId="42" applyFont="1" applyBorder="1"/>
    <xf numFmtId="0" fontId="62" fillId="28" borderId="142" xfId="42" applyFont="1" applyFill="1" applyBorder="1"/>
    <xf numFmtId="0" fontId="62" fillId="28" borderId="143" xfId="42" applyFont="1" applyFill="1" applyBorder="1" applyProtection="1"/>
    <xf numFmtId="0" fontId="62" fillId="28" borderId="143" xfId="42" applyFont="1" applyFill="1" applyBorder="1"/>
    <xf numFmtId="10" fontId="62" fillId="28" borderId="73" xfId="66" applyNumberFormat="1" applyFont="1" applyFill="1" applyBorder="1" applyProtection="1">
      <protection locked="0"/>
    </xf>
    <xf numFmtId="42" fontId="73" fillId="0" borderId="144" xfId="42" applyNumberFormat="1" applyFont="1" applyFill="1" applyBorder="1" applyAlignment="1" applyProtection="1">
      <alignment horizontal="right" vertical="center"/>
      <protection locked="0"/>
    </xf>
    <xf numFmtId="42" fontId="73" fillId="0" borderId="145" xfId="42" applyNumberFormat="1" applyFont="1" applyFill="1" applyBorder="1" applyAlignment="1" applyProtection="1">
      <alignment horizontal="right" vertical="center"/>
      <protection locked="0"/>
    </xf>
    <xf numFmtId="0" fontId="73" fillId="28" borderId="146" xfId="42" applyFont="1" applyFill="1" applyBorder="1" applyAlignment="1" applyProtection="1">
      <alignment vertical="center"/>
    </xf>
    <xf numFmtId="0" fontId="0" fillId="28" borderId="0" xfId="0" applyFill="1" applyAlignment="1">
      <alignment horizontal="left" vertical="top" wrapText="1"/>
    </xf>
    <xf numFmtId="0" fontId="0" fillId="28" borderId="0" xfId="0" applyFill="1" applyAlignment="1">
      <alignment vertical="top" wrapText="1"/>
    </xf>
    <xf numFmtId="0" fontId="75" fillId="28" borderId="76" xfId="42" applyFont="1" applyFill="1" applyBorder="1" applyAlignment="1" applyProtection="1">
      <alignment horizontal="left" vertical="center"/>
    </xf>
    <xf numFmtId="0" fontId="75" fillId="28" borderId="76" xfId="42" applyFont="1" applyFill="1" applyBorder="1" applyAlignment="1" applyProtection="1">
      <alignment vertical="center"/>
    </xf>
    <xf numFmtId="0" fontId="73" fillId="28" borderId="76" xfId="42" applyFont="1" applyFill="1" applyBorder="1" applyAlignment="1" applyProtection="1">
      <alignment vertical="center"/>
    </xf>
    <xf numFmtId="0" fontId="75" fillId="34" borderId="147" xfId="42" applyFont="1" applyFill="1" applyBorder="1" applyAlignment="1" applyProtection="1">
      <alignment horizontal="center" vertical="center"/>
    </xf>
    <xf numFmtId="0" fontId="75" fillId="28" borderId="0" xfId="42" applyFont="1" applyFill="1" applyBorder="1" applyAlignment="1" applyProtection="1">
      <alignment horizontal="center" vertical="center"/>
    </xf>
    <xf numFmtId="0" fontId="75" fillId="28" borderId="44" xfId="42" applyFont="1" applyFill="1" applyBorder="1" applyAlignment="1" applyProtection="1">
      <alignment horizontal="center" vertical="center"/>
    </xf>
    <xf numFmtId="42" fontId="0" fillId="29" borderId="12" xfId="0" applyNumberFormat="1" applyFont="1" applyFill="1" applyBorder="1" applyAlignment="1">
      <alignment wrapText="1"/>
    </xf>
    <xf numFmtId="0" fontId="62" fillId="28" borderId="0" xfId="42" applyFont="1" applyFill="1" applyBorder="1" applyAlignment="1">
      <alignment horizontal="center"/>
    </xf>
    <xf numFmtId="0" fontId="62" fillId="35" borderId="0" xfId="42" applyFont="1" applyFill="1" applyBorder="1"/>
    <xf numFmtId="7" fontId="73" fillId="28" borderId="0" xfId="42" applyNumberFormat="1" applyFont="1" applyFill="1" applyBorder="1" applyAlignment="1" applyProtection="1">
      <alignment vertical="center"/>
    </xf>
    <xf numFmtId="42" fontId="0" fillId="29" borderId="26" xfId="0" applyNumberFormat="1" applyFont="1" applyFill="1" applyBorder="1" applyAlignment="1">
      <alignment wrapText="1"/>
    </xf>
    <xf numFmtId="42" fontId="0" fillId="0" borderId="12" xfId="0" applyNumberFormat="1" applyFont="1" applyFill="1" applyBorder="1" applyAlignment="1">
      <alignment wrapText="1"/>
    </xf>
    <xf numFmtId="42" fontId="0" fillId="29" borderId="19" xfId="0" applyNumberFormat="1" applyFill="1" applyBorder="1" applyAlignment="1">
      <alignment wrapText="1"/>
    </xf>
    <xf numFmtId="42" fontId="0" fillId="29" borderId="12" xfId="0" applyNumberFormat="1" applyFill="1" applyBorder="1" applyAlignment="1">
      <alignment wrapText="1"/>
    </xf>
    <xf numFmtId="42" fontId="0" fillId="28" borderId="78" xfId="0" applyNumberFormat="1" applyFont="1" applyFill="1" applyBorder="1" applyAlignment="1">
      <alignment wrapText="1"/>
    </xf>
    <xf numFmtId="42" fontId="0" fillId="0" borderId="12" xfId="0" applyNumberFormat="1" applyFont="1" applyBorder="1" applyAlignment="1">
      <alignment wrapText="1"/>
    </xf>
    <xf numFmtId="0" fontId="0" fillId="0" borderId="0" xfId="0" applyFont="1" applyBorder="1"/>
    <xf numFmtId="0" fontId="0" fillId="0" borderId="0" xfId="0" applyBorder="1" applyAlignment="1">
      <alignment horizontal="center"/>
    </xf>
    <xf numFmtId="0" fontId="0" fillId="29" borderId="12" xfId="0" applyFont="1" applyFill="1" applyBorder="1" applyAlignment="1">
      <alignment wrapText="1"/>
    </xf>
    <xf numFmtId="0" fontId="0" fillId="0" borderId="0" xfId="0" applyFont="1" applyFill="1" applyBorder="1" applyAlignment="1">
      <alignment wrapText="1"/>
    </xf>
    <xf numFmtId="0" fontId="65" fillId="0" borderId="0" xfId="0" applyFont="1" applyFill="1" applyBorder="1" applyAlignment="1">
      <alignment vertical="top" wrapText="1"/>
    </xf>
    <xf numFmtId="164" fontId="0" fillId="0" borderId="0" xfId="0" applyNumberFormat="1" applyFont="1" applyFill="1" applyBorder="1" applyAlignment="1">
      <alignment wrapText="1"/>
    </xf>
    <xf numFmtId="0" fontId="65" fillId="0" borderId="0" xfId="0" applyFont="1" applyBorder="1" applyAlignment="1">
      <alignment wrapText="1"/>
    </xf>
    <xf numFmtId="0" fontId="58" fillId="0" borderId="0" xfId="0" applyFont="1" applyBorder="1"/>
    <xf numFmtId="164" fontId="0" fillId="28" borderId="0" xfId="0" applyNumberFormat="1" applyFont="1" applyFill="1" applyBorder="1" applyAlignment="1">
      <alignment wrapText="1"/>
    </xf>
    <xf numFmtId="0" fontId="0" fillId="0" borderId="10" xfId="0" applyFont="1" applyBorder="1"/>
    <xf numFmtId="0" fontId="62" fillId="0" borderId="0" xfId="42" applyFont="1" applyBorder="1"/>
    <xf numFmtId="0" fontId="0" fillId="0" borderId="0" xfId="0"/>
    <xf numFmtId="0" fontId="0" fillId="0" borderId="0" xfId="0" applyFont="1"/>
    <xf numFmtId="0" fontId="0" fillId="0" borderId="0" xfId="0" applyFont="1" applyBorder="1"/>
    <xf numFmtId="0" fontId="0" fillId="29" borderId="12" xfId="0" applyFont="1" applyFill="1" applyBorder="1" applyAlignment="1">
      <alignment wrapText="1"/>
    </xf>
    <xf numFmtId="0" fontId="58" fillId="0" borderId="0" xfId="0" applyFont="1" applyBorder="1"/>
    <xf numFmtId="0" fontId="58" fillId="0" borderId="0" xfId="0" applyFont="1" applyAlignment="1">
      <alignment horizontal="left"/>
    </xf>
    <xf numFmtId="0" fontId="0" fillId="0" borderId="0" xfId="0" applyFont="1" applyFill="1" applyBorder="1"/>
    <xf numFmtId="9" fontId="57" fillId="0" borderId="12" xfId="65" applyNumberFormat="1" applyFont="1" applyFill="1" applyBorder="1"/>
    <xf numFmtId="0" fontId="30" fillId="0" borderId="130" xfId="59" applyFont="1" applyFill="1" applyBorder="1" applyAlignment="1">
      <alignment horizontal="right"/>
    </xf>
    <xf numFmtId="167" fontId="73" fillId="0" borderId="148" xfId="42" applyNumberFormat="1" applyFont="1" applyFill="1" applyBorder="1" applyAlignment="1" applyProtection="1">
      <alignment horizontal="right" vertical="center"/>
    </xf>
    <xf numFmtId="167" fontId="73" fillId="0" borderId="149" xfId="42" applyNumberFormat="1" applyFont="1" applyFill="1" applyBorder="1" applyAlignment="1" applyProtection="1">
      <alignment horizontal="right" vertical="center"/>
    </xf>
    <xf numFmtId="167" fontId="73" fillId="29" borderId="144" xfId="42" applyNumberFormat="1" applyFont="1" applyFill="1" applyBorder="1" applyAlignment="1" applyProtection="1">
      <alignment horizontal="right" vertical="center"/>
      <protection locked="0"/>
    </xf>
    <xf numFmtId="167" fontId="73" fillId="29" borderId="148" xfId="42" applyNumberFormat="1" applyFont="1" applyFill="1" applyBorder="1" applyAlignment="1" applyProtection="1">
      <alignment horizontal="right" vertical="center"/>
      <protection locked="0"/>
    </xf>
    <xf numFmtId="167" fontId="73" fillId="29" borderId="149" xfId="42" applyNumberFormat="1" applyFont="1" applyFill="1" applyBorder="1" applyAlignment="1" applyProtection="1">
      <alignment horizontal="right" vertical="center"/>
      <protection locked="0"/>
    </xf>
    <xf numFmtId="167" fontId="73" fillId="29" borderId="138" xfId="42" applyNumberFormat="1" applyFont="1" applyFill="1" applyBorder="1" applyAlignment="1" applyProtection="1">
      <alignment horizontal="right" vertical="center"/>
      <protection locked="0"/>
    </xf>
    <xf numFmtId="167" fontId="73" fillId="29" borderId="150" xfId="42" applyNumberFormat="1" applyFont="1" applyFill="1" applyBorder="1" applyAlignment="1" applyProtection="1">
      <alignment horizontal="right" vertical="center"/>
      <protection locked="0"/>
    </xf>
    <xf numFmtId="167" fontId="73" fillId="0" borderId="151" xfId="42" applyNumberFormat="1" applyFont="1" applyFill="1" applyBorder="1" applyAlignment="1" applyProtection="1">
      <alignment horizontal="right" vertical="center"/>
    </xf>
    <xf numFmtId="167" fontId="73" fillId="0" borderId="152" xfId="42" applyNumberFormat="1" applyFont="1" applyFill="1" applyBorder="1" applyAlignment="1" applyProtection="1">
      <alignment horizontal="right" vertical="center"/>
    </xf>
    <xf numFmtId="167" fontId="73" fillId="0" borderId="153" xfId="42" applyNumberFormat="1" applyFont="1" applyFill="1" applyBorder="1" applyAlignment="1" applyProtection="1">
      <alignment horizontal="right" vertical="center"/>
    </xf>
    <xf numFmtId="0" fontId="62" fillId="28" borderId="10" xfId="42" applyFont="1" applyFill="1" applyBorder="1"/>
    <xf numFmtId="167" fontId="73" fillId="29" borderId="134" xfId="42" applyNumberFormat="1" applyFont="1" applyFill="1" applyBorder="1" applyAlignment="1" applyProtection="1">
      <alignment horizontal="right" vertical="center"/>
      <protection locked="0"/>
    </xf>
    <xf numFmtId="167" fontId="79" fillId="0" borderId="154" xfId="42" applyNumberFormat="1" applyFont="1" applyFill="1" applyBorder="1" applyAlignment="1" applyProtection="1">
      <alignment vertical="center"/>
      <protection locked="0"/>
    </xf>
    <xf numFmtId="167" fontId="79" fillId="0" borderId="155" xfId="42" applyNumberFormat="1" applyFont="1" applyFill="1" applyBorder="1" applyAlignment="1" applyProtection="1">
      <alignment vertical="center"/>
      <protection locked="0"/>
    </xf>
    <xf numFmtId="167" fontId="79" fillId="0" borderId="156" xfId="42" applyNumberFormat="1" applyFont="1" applyFill="1" applyBorder="1" applyAlignment="1" applyProtection="1">
      <alignment vertical="center"/>
      <protection locked="0"/>
    </xf>
    <xf numFmtId="167" fontId="75" fillId="0" borderId="157" xfId="42" applyNumberFormat="1" applyFont="1" applyFill="1" applyBorder="1" applyAlignment="1" applyProtection="1">
      <alignment vertical="center"/>
    </xf>
    <xf numFmtId="167" fontId="75" fillId="0" borderId="158" xfId="42" applyNumberFormat="1" applyFont="1" applyFill="1" applyBorder="1" applyAlignment="1" applyProtection="1">
      <alignment vertical="center"/>
    </xf>
    <xf numFmtId="167" fontId="75" fillId="0" borderId="159" xfId="42" applyNumberFormat="1" applyFont="1" applyFill="1" applyBorder="1" applyAlignment="1" applyProtection="1">
      <alignment vertical="center"/>
    </xf>
    <xf numFmtId="42" fontId="73" fillId="0" borderId="160" xfId="42" applyNumberFormat="1" applyFont="1" applyFill="1" applyBorder="1" applyAlignment="1" applyProtection="1">
      <alignment vertical="center"/>
    </xf>
    <xf numFmtId="42" fontId="73" fillId="0" borderId="135" xfId="42" applyNumberFormat="1" applyFont="1" applyFill="1" applyBorder="1" applyAlignment="1" applyProtection="1">
      <alignment horizontal="right" vertical="center"/>
      <protection locked="0"/>
    </xf>
    <xf numFmtId="42" fontId="73" fillId="0" borderId="136" xfId="42" applyNumberFormat="1" applyFont="1" applyFill="1" applyBorder="1" applyAlignment="1" applyProtection="1">
      <alignment horizontal="right" vertical="center"/>
      <protection locked="0"/>
    </xf>
    <xf numFmtId="42" fontId="73" fillId="0" borderId="161" xfId="42" applyNumberFormat="1" applyFont="1" applyFill="1" applyBorder="1" applyAlignment="1" applyProtection="1">
      <alignment vertical="center"/>
    </xf>
    <xf numFmtId="42" fontId="73" fillId="0" borderId="139" xfId="42" applyNumberFormat="1" applyFont="1" applyFill="1" applyBorder="1" applyAlignment="1" applyProtection="1">
      <alignment horizontal="right" vertical="center"/>
      <protection locked="0"/>
    </xf>
    <xf numFmtId="42" fontId="73" fillId="0" borderId="140" xfId="42" applyNumberFormat="1" applyFont="1" applyFill="1" applyBorder="1" applyAlignment="1" applyProtection="1">
      <alignment horizontal="right" vertical="center"/>
      <protection locked="0"/>
    </xf>
    <xf numFmtId="42" fontId="73" fillId="0" borderId="162" xfId="42" applyNumberFormat="1" applyFont="1" applyFill="1" applyBorder="1" applyAlignment="1" applyProtection="1">
      <alignment vertical="center"/>
    </xf>
    <xf numFmtId="42" fontId="73" fillId="0" borderId="163" xfId="42" applyNumberFormat="1" applyFont="1" applyFill="1" applyBorder="1" applyAlignment="1" applyProtection="1">
      <alignment horizontal="right" vertical="center"/>
    </xf>
    <xf numFmtId="42" fontId="73" fillId="0" borderId="152" xfId="42" applyNumberFormat="1" applyFont="1" applyFill="1" applyBorder="1" applyAlignment="1" applyProtection="1">
      <alignment horizontal="right" vertical="center"/>
    </xf>
    <xf numFmtId="42" fontId="73" fillId="0" borderId="153" xfId="42" applyNumberFormat="1" applyFont="1" applyFill="1" applyBorder="1" applyAlignment="1" applyProtection="1">
      <alignment horizontal="right" vertical="center"/>
    </xf>
    <xf numFmtId="44" fontId="73" fillId="0" borderId="164" xfId="42" applyNumberFormat="1" applyFont="1" applyFill="1" applyBorder="1" applyAlignment="1" applyProtection="1">
      <alignment vertical="center"/>
    </xf>
    <xf numFmtId="44" fontId="73" fillId="0" borderId="165" xfId="42" applyNumberFormat="1" applyFont="1" applyFill="1" applyBorder="1" applyAlignment="1" applyProtection="1">
      <alignment vertical="center"/>
    </xf>
    <xf numFmtId="44" fontId="73" fillId="0" borderId="166" xfId="42" applyNumberFormat="1" applyFont="1" applyFill="1" applyBorder="1" applyAlignment="1" applyProtection="1">
      <alignment vertical="center"/>
    </xf>
    <xf numFmtId="44" fontId="73" fillId="0" borderId="167" xfId="42" applyNumberFormat="1" applyFont="1" applyFill="1" applyBorder="1" applyAlignment="1" applyProtection="1">
      <alignment vertical="center"/>
    </xf>
    <xf numFmtId="42" fontId="73" fillId="0" borderId="164" xfId="42" applyNumberFormat="1" applyFont="1" applyFill="1" applyBorder="1" applyAlignment="1" applyProtection="1">
      <alignment vertical="center"/>
    </xf>
    <xf numFmtId="42" fontId="73" fillId="0" borderId="168" xfId="42" applyNumberFormat="1" applyFont="1" applyFill="1" applyBorder="1" applyAlignment="1" applyProtection="1">
      <alignment vertical="center"/>
    </xf>
    <xf numFmtId="42" fontId="73" fillId="0" borderId="83" xfId="42" applyNumberFormat="1" applyFont="1" applyFill="1" applyBorder="1" applyAlignment="1" applyProtection="1">
      <alignment vertical="center"/>
    </xf>
    <xf numFmtId="42" fontId="73" fillId="0" borderId="169" xfId="42" applyNumberFormat="1" applyFont="1" applyFill="1" applyBorder="1" applyAlignment="1" applyProtection="1">
      <alignment horizontal="right" vertical="center"/>
    </xf>
    <xf numFmtId="42" fontId="73" fillId="0" borderId="170" xfId="42" applyNumberFormat="1" applyFont="1" applyFill="1" applyBorder="1" applyAlignment="1" applyProtection="1">
      <alignment horizontal="right" vertical="center"/>
    </xf>
    <xf numFmtId="42" fontId="73" fillId="0" borderId="171" xfId="42" applyNumberFormat="1" applyFont="1" applyFill="1" applyBorder="1" applyAlignment="1" applyProtection="1">
      <alignment horizontal="right" vertical="center"/>
    </xf>
    <xf numFmtId="42" fontId="75" fillId="0" borderId="84" xfId="42" quotePrefix="1" applyNumberFormat="1" applyFont="1" applyFill="1" applyBorder="1" applyAlignment="1" applyProtection="1">
      <alignment horizontal="center" vertical="center"/>
    </xf>
    <xf numFmtId="42" fontId="73" fillId="0" borderId="172" xfId="42" applyNumberFormat="1" applyFont="1" applyFill="1" applyBorder="1" applyAlignment="1" applyProtection="1">
      <alignment horizontal="right" vertical="center"/>
    </xf>
    <xf numFmtId="42" fontId="73" fillId="0" borderId="173" xfId="42" applyNumberFormat="1" applyFont="1" applyFill="1" applyBorder="1" applyAlignment="1" applyProtection="1">
      <alignment horizontal="right" vertical="center"/>
    </xf>
    <xf numFmtId="42" fontId="73" fillId="0" borderId="174" xfId="42" applyNumberFormat="1" applyFont="1" applyFill="1" applyBorder="1" applyAlignment="1" applyProtection="1">
      <alignment horizontal="right" vertical="center"/>
    </xf>
    <xf numFmtId="0" fontId="75" fillId="0" borderId="0" xfId="42" applyFont="1" applyFill="1" applyBorder="1" applyAlignment="1" applyProtection="1">
      <alignment vertical="center"/>
    </xf>
    <xf numFmtId="5" fontId="75" fillId="0" borderId="88" xfId="42" applyNumberFormat="1" applyFont="1" applyFill="1" applyBorder="1" applyAlignment="1" applyProtection="1">
      <alignment vertical="center"/>
    </xf>
    <xf numFmtId="0" fontId="75" fillId="0" borderId="0" xfId="42" quotePrefix="1" applyFont="1" applyFill="1" applyBorder="1" applyAlignment="1" applyProtection="1">
      <alignment horizontal="center" vertical="center"/>
    </xf>
    <xf numFmtId="42" fontId="75" fillId="0" borderId="175" xfId="42" applyNumberFormat="1" applyFont="1" applyFill="1" applyBorder="1" applyAlignment="1" applyProtection="1">
      <alignment vertical="center"/>
    </xf>
    <xf numFmtId="42" fontId="75" fillId="0" borderId="176" xfId="42" applyNumberFormat="1" applyFont="1" applyFill="1" applyBorder="1" applyAlignment="1" applyProtection="1">
      <alignment vertical="center"/>
    </xf>
    <xf numFmtId="42" fontId="75" fillId="0" borderId="177" xfId="42" applyNumberFormat="1" applyFont="1" applyFill="1" applyBorder="1" applyAlignment="1" applyProtection="1">
      <alignment vertical="center"/>
    </xf>
    <xf numFmtId="42" fontId="73" fillId="29" borderId="134" xfId="42" applyNumberFormat="1" applyFont="1" applyFill="1" applyBorder="1" applyAlignment="1" applyProtection="1">
      <alignment vertical="center"/>
      <protection locked="0"/>
    </xf>
    <xf numFmtId="42" fontId="73" fillId="29" borderId="138" xfId="42" applyNumberFormat="1" applyFont="1" applyFill="1" applyBorder="1" applyAlignment="1" applyProtection="1">
      <alignment vertical="center"/>
      <protection locked="0"/>
    </xf>
    <xf numFmtId="42" fontId="73" fillId="29" borderId="134" xfId="42" applyNumberFormat="1" applyFont="1" applyFill="1" applyBorder="1" applyAlignment="1" applyProtection="1">
      <alignment horizontal="right" vertical="center"/>
      <protection locked="0"/>
    </xf>
    <xf numFmtId="42" fontId="73" fillId="29" borderId="138" xfId="42" applyNumberFormat="1" applyFont="1" applyFill="1" applyBorder="1" applyAlignment="1" applyProtection="1">
      <alignment horizontal="right" vertical="center"/>
      <protection locked="0"/>
    </xf>
    <xf numFmtId="167" fontId="73" fillId="29" borderId="77" xfId="42" applyNumberFormat="1" applyFont="1" applyFill="1" applyBorder="1" applyAlignment="1" applyProtection="1">
      <alignment horizontal="right" vertical="center"/>
      <protection locked="0"/>
    </xf>
    <xf numFmtId="167" fontId="73" fillId="29" borderId="89" xfId="42" applyNumberFormat="1" applyFont="1" applyFill="1" applyBorder="1" applyAlignment="1" applyProtection="1">
      <alignment horizontal="right" vertical="center"/>
      <protection locked="0"/>
    </xf>
    <xf numFmtId="167" fontId="73" fillId="29" borderId="90" xfId="42" applyNumberFormat="1" applyFont="1" applyFill="1" applyBorder="1" applyAlignment="1" applyProtection="1">
      <alignment horizontal="right" vertical="center"/>
      <protection locked="0"/>
    </xf>
    <xf numFmtId="167" fontId="73" fillId="29" borderId="135" xfId="42" applyNumberFormat="1" applyFont="1" applyFill="1" applyBorder="1" applyAlignment="1" applyProtection="1">
      <alignment horizontal="right" vertical="center"/>
      <protection locked="0"/>
    </xf>
    <xf numFmtId="167" fontId="73" fillId="29" borderId="136" xfId="42" applyNumberFormat="1" applyFont="1" applyFill="1" applyBorder="1" applyAlignment="1" applyProtection="1">
      <alignment horizontal="right" vertical="center"/>
      <protection locked="0"/>
    </xf>
    <xf numFmtId="167" fontId="73" fillId="29" borderId="79" xfId="42" applyNumberFormat="1" applyFont="1" applyFill="1" applyBorder="1" applyAlignment="1" applyProtection="1">
      <alignment horizontal="right" vertical="center"/>
      <protection locked="0"/>
    </xf>
    <xf numFmtId="167" fontId="73" fillId="29" borderId="80" xfId="42" applyNumberFormat="1" applyFont="1" applyFill="1" applyBorder="1" applyAlignment="1" applyProtection="1">
      <alignment horizontal="right" vertical="center"/>
      <protection locked="0"/>
    </xf>
    <xf numFmtId="167" fontId="73" fillId="29" borderId="81" xfId="42" applyNumberFormat="1" applyFont="1" applyFill="1" applyBorder="1" applyAlignment="1" applyProtection="1">
      <alignment horizontal="right" vertical="center"/>
      <protection locked="0"/>
    </xf>
    <xf numFmtId="167" fontId="73" fillId="0" borderId="85" xfId="42" applyNumberFormat="1" applyFont="1" applyFill="1" applyBorder="1" applyAlignment="1" applyProtection="1">
      <alignment horizontal="right" vertical="center"/>
    </xf>
    <xf numFmtId="167" fontId="73" fillId="0" borderId="86" xfId="42" applyNumberFormat="1" applyFont="1" applyFill="1" applyBorder="1" applyAlignment="1" applyProtection="1">
      <alignment horizontal="right" vertical="center"/>
    </xf>
    <xf numFmtId="167" fontId="73" fillId="0" borderId="87" xfId="42" applyNumberFormat="1" applyFont="1" applyFill="1" applyBorder="1" applyAlignment="1" applyProtection="1">
      <alignment horizontal="right" vertical="center"/>
    </xf>
    <xf numFmtId="167" fontId="73" fillId="0" borderId="147" xfId="42" applyNumberFormat="1" applyFont="1" applyFill="1" applyBorder="1" applyAlignment="1" applyProtection="1">
      <alignment horizontal="right" vertical="center"/>
    </xf>
    <xf numFmtId="167" fontId="73" fillId="0" borderId="178" xfId="42" applyNumberFormat="1" applyFont="1" applyFill="1" applyBorder="1" applyAlignment="1" applyProtection="1">
      <alignment horizontal="right" vertical="center"/>
    </xf>
    <xf numFmtId="167" fontId="73" fillId="0" borderId="179" xfId="42" applyNumberFormat="1" applyFont="1" applyFill="1" applyBorder="1" applyAlignment="1" applyProtection="1">
      <alignment horizontal="right" vertical="center"/>
    </xf>
    <xf numFmtId="2" fontId="75" fillId="0" borderId="180" xfId="42" applyNumberFormat="1" applyFont="1" applyFill="1" applyBorder="1" applyAlignment="1" applyProtection="1">
      <alignment vertical="center"/>
    </xf>
    <xf numFmtId="2" fontId="75" fillId="0" borderId="181" xfId="42" applyNumberFormat="1" applyFont="1" applyFill="1" applyBorder="1" applyAlignment="1" applyProtection="1">
      <alignment vertical="center"/>
    </xf>
    <xf numFmtId="2" fontId="75" fillId="0" borderId="182" xfId="42" applyNumberFormat="1" applyFont="1" applyFill="1" applyBorder="1" applyAlignment="1" applyProtection="1">
      <alignment vertical="center"/>
    </xf>
    <xf numFmtId="167" fontId="73" fillId="0" borderId="134" xfId="42" applyNumberFormat="1" applyFont="1" applyFill="1" applyBorder="1" applyAlignment="1" applyProtection="1">
      <alignment horizontal="right" vertical="center"/>
    </xf>
    <xf numFmtId="167" fontId="73" fillId="0" borderId="144" xfId="42" applyNumberFormat="1" applyFont="1" applyFill="1" applyBorder="1" applyAlignment="1" applyProtection="1">
      <alignment horizontal="right" vertical="center"/>
    </xf>
    <xf numFmtId="167" fontId="73" fillId="0" borderId="133" xfId="42" applyNumberFormat="1" applyFont="1" applyFill="1" applyBorder="1" applyAlignment="1" applyProtection="1">
      <alignment horizontal="right" vertical="center"/>
    </xf>
    <xf numFmtId="167" fontId="73" fillId="0" borderId="183" xfId="42" applyNumberFormat="1" applyFont="1" applyFill="1" applyBorder="1" applyAlignment="1" applyProtection="1">
      <alignment horizontal="right" vertical="center"/>
    </xf>
    <xf numFmtId="167" fontId="73" fillId="0" borderId="184" xfId="42" applyNumberFormat="1" applyFont="1" applyFill="1" applyBorder="1" applyAlignment="1" applyProtection="1">
      <alignment horizontal="right" vertical="center"/>
    </xf>
    <xf numFmtId="0" fontId="0" fillId="0" borderId="134" xfId="0" applyFont="1" applyFill="1" applyBorder="1"/>
    <xf numFmtId="167" fontId="79" fillId="0" borderId="185" xfId="42" applyNumberFormat="1" applyFont="1" applyFill="1" applyBorder="1" applyAlignment="1" applyProtection="1">
      <alignment vertical="center"/>
      <protection locked="0"/>
    </xf>
    <xf numFmtId="167" fontId="75" fillId="0" borderId="186" xfId="42" applyNumberFormat="1" applyFont="1" applyFill="1" applyBorder="1" applyAlignment="1" applyProtection="1">
      <alignment vertical="center"/>
    </xf>
    <xf numFmtId="167" fontId="73" fillId="29" borderId="145" xfId="42" applyNumberFormat="1" applyFont="1" applyFill="1" applyBorder="1" applyAlignment="1" applyProtection="1">
      <alignment horizontal="right" vertical="center"/>
      <protection locked="0"/>
    </xf>
    <xf numFmtId="42" fontId="73" fillId="0" borderId="147" xfId="42" applyNumberFormat="1" applyFont="1" applyFill="1" applyBorder="1" applyAlignment="1" applyProtection="1">
      <alignment vertical="center"/>
    </xf>
    <xf numFmtId="42" fontId="73" fillId="0" borderId="144" xfId="42" applyNumberFormat="1" applyFont="1" applyFill="1" applyBorder="1" applyAlignment="1" applyProtection="1">
      <alignment vertical="center"/>
      <protection locked="0"/>
    </xf>
    <xf numFmtId="42" fontId="73" fillId="0" borderId="167" xfId="42" applyNumberFormat="1" applyFont="1" applyFill="1" applyBorder="1" applyAlignment="1" applyProtection="1">
      <alignment vertical="center"/>
      <protection locked="0"/>
    </xf>
    <xf numFmtId="42" fontId="73" fillId="0" borderId="134" xfId="42" applyNumberFormat="1" applyFont="1" applyFill="1" applyBorder="1" applyAlignment="1" applyProtection="1">
      <alignment vertical="center"/>
    </xf>
    <xf numFmtId="42" fontId="73" fillId="0" borderId="138" xfId="42" applyNumberFormat="1" applyFont="1" applyFill="1" applyBorder="1" applyAlignment="1" applyProtection="1">
      <alignment vertical="center"/>
    </xf>
    <xf numFmtId="42" fontId="73" fillId="0" borderId="151" xfId="42" applyNumberFormat="1" applyFont="1" applyFill="1" applyBorder="1" applyAlignment="1" applyProtection="1">
      <alignment vertical="center"/>
    </xf>
    <xf numFmtId="42" fontId="73" fillId="0" borderId="187" xfId="42" applyNumberFormat="1" applyFont="1" applyFill="1" applyBorder="1" applyAlignment="1" applyProtection="1">
      <alignment horizontal="right" vertical="center"/>
    </xf>
    <xf numFmtId="42" fontId="73" fillId="0" borderId="188" xfId="42" applyNumberFormat="1" applyFont="1" applyFill="1" applyBorder="1" applyAlignment="1" applyProtection="1">
      <alignment vertical="center"/>
    </xf>
    <xf numFmtId="42" fontId="73" fillId="0" borderId="189" xfId="42" applyNumberFormat="1" applyFont="1" applyFill="1" applyBorder="1" applyAlignment="1" applyProtection="1">
      <alignment horizontal="right" vertical="center"/>
    </xf>
    <xf numFmtId="42" fontId="73" fillId="0" borderId="190" xfId="42" applyNumberFormat="1" applyFont="1" applyFill="1" applyBorder="1" applyAlignment="1" applyProtection="1">
      <alignment horizontal="right" vertical="center"/>
    </xf>
    <xf numFmtId="42" fontId="73" fillId="0" borderId="191" xfId="42" applyNumberFormat="1" applyFont="1" applyFill="1" applyBorder="1" applyAlignment="1" applyProtection="1">
      <alignment horizontal="right" vertical="center"/>
    </xf>
    <xf numFmtId="42" fontId="73" fillId="0" borderId="157" xfId="42" quotePrefix="1" applyNumberFormat="1" applyFont="1" applyFill="1" applyBorder="1" applyAlignment="1" applyProtection="1">
      <alignment horizontal="center" vertical="center"/>
    </xf>
    <xf numFmtId="42" fontId="73" fillId="0" borderId="186" xfId="42" applyNumberFormat="1" applyFont="1" applyFill="1" applyBorder="1" applyAlignment="1" applyProtection="1">
      <alignment horizontal="right" vertical="center"/>
    </xf>
    <xf numFmtId="42" fontId="73" fillId="0" borderId="158" xfId="42" applyNumberFormat="1" applyFont="1" applyFill="1" applyBorder="1" applyAlignment="1" applyProtection="1">
      <alignment horizontal="right" vertical="center"/>
    </xf>
    <xf numFmtId="42" fontId="73" fillId="0" borderId="159" xfId="42" applyNumberFormat="1" applyFont="1" applyFill="1" applyBorder="1" applyAlignment="1" applyProtection="1">
      <alignment horizontal="right" vertical="center"/>
    </xf>
    <xf numFmtId="42" fontId="75" fillId="0" borderId="192" xfId="42" applyNumberFormat="1" applyFont="1" applyFill="1" applyBorder="1" applyAlignment="1" applyProtection="1">
      <alignment vertical="center"/>
    </xf>
    <xf numFmtId="0" fontId="76" fillId="30" borderId="0" xfId="42" applyFont="1" applyFill="1" applyBorder="1" applyAlignment="1" applyProtection="1">
      <alignment vertical="center"/>
    </xf>
    <xf numFmtId="0" fontId="74" fillId="30" borderId="0" xfId="42" applyFont="1" applyFill="1" applyBorder="1" applyAlignment="1" applyProtection="1">
      <alignment horizontal="left" vertical="center"/>
    </xf>
    <xf numFmtId="0" fontId="73" fillId="30" borderId="0" xfId="42" applyFont="1" applyFill="1" applyBorder="1" applyAlignment="1" applyProtection="1">
      <alignment vertical="center"/>
    </xf>
    <xf numFmtId="0" fontId="74" fillId="30" borderId="0" xfId="42" applyFont="1" applyFill="1" applyBorder="1" applyAlignment="1" applyProtection="1">
      <alignment horizontal="right" vertical="center"/>
    </xf>
    <xf numFmtId="167" fontId="73" fillId="29" borderId="96" xfId="42" applyNumberFormat="1" applyFont="1" applyFill="1" applyBorder="1" applyAlignment="1" applyProtection="1">
      <alignment horizontal="right" vertical="center"/>
      <protection locked="0"/>
    </xf>
    <xf numFmtId="167" fontId="73" fillId="29" borderId="94" xfId="42" applyNumberFormat="1" applyFont="1" applyFill="1" applyBorder="1" applyAlignment="1" applyProtection="1">
      <alignment horizontal="right" vertical="center"/>
      <protection locked="0"/>
    </xf>
    <xf numFmtId="167" fontId="73" fillId="28" borderId="85" xfId="42" applyNumberFormat="1" applyFont="1" applyFill="1" applyBorder="1" applyAlignment="1" applyProtection="1">
      <alignment horizontal="right" vertical="center"/>
    </xf>
    <xf numFmtId="167" fontId="73" fillId="28" borderId="98" xfId="42" applyNumberFormat="1" applyFont="1" applyFill="1" applyBorder="1" applyAlignment="1" applyProtection="1">
      <alignment horizontal="right" vertical="center"/>
    </xf>
    <xf numFmtId="167" fontId="73" fillId="28" borderId="86" xfId="42" applyNumberFormat="1" applyFont="1" applyFill="1" applyBorder="1" applyAlignment="1" applyProtection="1">
      <alignment horizontal="right" vertical="center"/>
    </xf>
    <xf numFmtId="167" fontId="73" fillId="28" borderId="87" xfId="42" applyNumberFormat="1" applyFont="1" applyFill="1" applyBorder="1" applyAlignment="1" applyProtection="1">
      <alignment horizontal="right" vertical="center"/>
    </xf>
    <xf numFmtId="167" fontId="73" fillId="28" borderId="147" xfId="42" applyNumberFormat="1" applyFont="1" applyFill="1" applyBorder="1" applyAlignment="1" applyProtection="1">
      <alignment horizontal="right" vertical="center"/>
    </xf>
    <xf numFmtId="167" fontId="73" fillId="28" borderId="193" xfId="42" applyNumberFormat="1" applyFont="1" applyFill="1" applyBorder="1" applyAlignment="1" applyProtection="1">
      <alignment horizontal="right" vertical="center"/>
    </xf>
    <xf numFmtId="167" fontId="73" fillId="28" borderId="178" xfId="42" applyNumberFormat="1" applyFont="1" applyFill="1" applyBorder="1" applyAlignment="1" applyProtection="1">
      <alignment horizontal="right" vertical="center"/>
    </xf>
    <xf numFmtId="167" fontId="73" fillId="28" borderId="179" xfId="42" applyNumberFormat="1" applyFont="1" applyFill="1" applyBorder="1" applyAlignment="1" applyProtection="1">
      <alignment horizontal="right" vertical="center"/>
    </xf>
    <xf numFmtId="2" fontId="75" fillId="28" borderId="180" xfId="42" applyNumberFormat="1" applyFont="1" applyFill="1" applyBorder="1" applyAlignment="1" applyProtection="1">
      <alignment vertical="center"/>
    </xf>
    <xf numFmtId="2" fontId="75" fillId="28" borderId="194" xfId="42" applyNumberFormat="1" applyFont="1" applyFill="1" applyBorder="1" applyAlignment="1" applyProtection="1">
      <alignment vertical="center"/>
    </xf>
    <xf numFmtId="2" fontId="75" fillId="28" borderId="181" xfId="42" applyNumberFormat="1" applyFont="1" applyFill="1" applyBorder="1" applyAlignment="1" applyProtection="1">
      <alignment vertical="center"/>
    </xf>
    <xf numFmtId="2" fontId="75" fillId="28" borderId="182" xfId="42" applyNumberFormat="1" applyFont="1" applyFill="1" applyBorder="1" applyAlignment="1" applyProtection="1">
      <alignment vertical="center"/>
    </xf>
    <xf numFmtId="0" fontId="66" fillId="28" borderId="0" xfId="0" applyFont="1" applyFill="1" applyAlignment="1">
      <alignment vertical="top"/>
    </xf>
    <xf numFmtId="0" fontId="0" fillId="28" borderId="0" xfId="0" applyFill="1" applyAlignment="1">
      <alignment vertical="center"/>
    </xf>
    <xf numFmtId="14" fontId="62" fillId="28" borderId="24" xfId="0" applyNumberFormat="1" applyFont="1" applyFill="1" applyBorder="1" applyAlignment="1">
      <alignment vertical="top" wrapText="1"/>
    </xf>
    <xf numFmtId="0" fontId="71" fillId="31" borderId="99" xfId="0" applyFont="1" applyFill="1" applyBorder="1" applyAlignment="1">
      <alignment horizontal="center" vertical="top" wrapText="1"/>
    </xf>
    <xf numFmtId="0" fontId="11" fillId="24" borderId="0" xfId="61" applyFont="1" applyFill="1" applyBorder="1" applyAlignment="1">
      <alignment horizontal="center"/>
    </xf>
    <xf numFmtId="0" fontId="78" fillId="28" borderId="0" xfId="42" applyFont="1" applyFill="1" applyBorder="1" applyAlignment="1" applyProtection="1">
      <alignment horizontal="left" vertical="center"/>
    </xf>
    <xf numFmtId="0" fontId="7" fillId="28" borderId="0" xfId="44" applyFont="1" applyFill="1" applyBorder="1"/>
    <xf numFmtId="2" fontId="75" fillId="0" borderId="0" xfId="42" applyNumberFormat="1" applyFont="1" applyFill="1" applyBorder="1" applyAlignment="1" applyProtection="1">
      <alignment vertical="center"/>
    </xf>
    <xf numFmtId="0" fontId="6" fillId="28" borderId="0" xfId="44" applyFont="1" applyFill="1" applyBorder="1"/>
    <xf numFmtId="0" fontId="6" fillId="0" borderId="0" xfId="44" applyFont="1" applyBorder="1"/>
    <xf numFmtId="0" fontId="10" fillId="33" borderId="69" xfId="44" applyFont="1" applyFill="1" applyBorder="1" applyAlignment="1" applyProtection="1">
      <alignment horizontal="center" vertical="center"/>
    </xf>
    <xf numFmtId="0" fontId="10" fillId="33" borderId="70" xfId="44" applyFont="1" applyFill="1" applyBorder="1" applyAlignment="1" applyProtection="1">
      <alignment horizontal="center" vertical="center"/>
    </xf>
    <xf numFmtId="0" fontId="10" fillId="33" borderId="71" xfId="44" applyFont="1" applyFill="1" applyBorder="1" applyAlignment="1" applyProtection="1">
      <alignment horizontal="center" vertical="center"/>
    </xf>
    <xf numFmtId="167" fontId="5" fillId="29" borderId="77" xfId="44" applyNumberFormat="1" applyFont="1" applyFill="1" applyBorder="1" applyAlignment="1" applyProtection="1">
      <alignment horizontal="right" vertical="center"/>
      <protection locked="0"/>
    </xf>
    <xf numFmtId="167" fontId="5" fillId="29" borderId="89" xfId="44" applyNumberFormat="1" applyFont="1" applyFill="1" applyBorder="1" applyAlignment="1" applyProtection="1">
      <alignment horizontal="right" vertical="center"/>
      <protection locked="0"/>
    </xf>
    <xf numFmtId="167" fontId="5" fillId="29" borderId="90" xfId="44" applyNumberFormat="1" applyFont="1" applyFill="1" applyBorder="1" applyAlignment="1" applyProtection="1">
      <alignment horizontal="right" vertical="center"/>
      <protection locked="0"/>
    </xf>
    <xf numFmtId="167" fontId="5" fillId="29" borderId="134" xfId="44" applyNumberFormat="1" applyFont="1" applyFill="1" applyBorder="1" applyAlignment="1" applyProtection="1">
      <alignment horizontal="right" vertical="center"/>
      <protection locked="0"/>
    </xf>
    <xf numFmtId="167" fontId="5" fillId="29" borderId="135" xfId="44" applyNumberFormat="1" applyFont="1" applyFill="1" applyBorder="1" applyAlignment="1" applyProtection="1">
      <alignment horizontal="right" vertical="center"/>
      <protection locked="0"/>
    </xf>
    <xf numFmtId="167" fontId="5" fillId="29" borderId="136" xfId="44" applyNumberFormat="1" applyFont="1" applyFill="1" applyBorder="1" applyAlignment="1" applyProtection="1">
      <alignment horizontal="right" vertical="center"/>
      <protection locked="0"/>
    </xf>
    <xf numFmtId="167" fontId="5" fillId="29" borderId="91" xfId="44" applyNumberFormat="1" applyFont="1" applyFill="1" applyBorder="1" applyAlignment="1" applyProtection="1">
      <alignment horizontal="right" vertical="center"/>
      <protection locked="0"/>
    </xf>
    <xf numFmtId="167" fontId="5" fillId="29" borderId="92" xfId="44" applyNumberFormat="1" applyFont="1" applyFill="1" applyBorder="1" applyAlignment="1" applyProtection="1">
      <alignment horizontal="right" vertical="center"/>
      <protection locked="0"/>
    </xf>
    <xf numFmtId="167" fontId="5" fillId="29" borderId="93" xfId="44" applyNumberFormat="1" applyFont="1" applyFill="1" applyBorder="1" applyAlignment="1" applyProtection="1">
      <alignment horizontal="right" vertical="center"/>
      <protection locked="0"/>
    </xf>
    <xf numFmtId="167" fontId="5" fillId="29" borderId="79" xfId="44" applyNumberFormat="1" applyFont="1" applyFill="1" applyBorder="1" applyAlignment="1" applyProtection="1">
      <alignment horizontal="right" vertical="center"/>
      <protection locked="0"/>
    </xf>
    <xf numFmtId="167" fontId="5" fillId="29" borderId="80" xfId="44" applyNumberFormat="1" applyFont="1" applyFill="1" applyBorder="1" applyAlignment="1" applyProtection="1">
      <alignment horizontal="right" vertical="center"/>
      <protection locked="0"/>
    </xf>
    <xf numFmtId="167" fontId="5" fillId="29" borderId="81" xfId="44" applyNumberFormat="1" applyFont="1" applyFill="1" applyBorder="1" applyAlignment="1" applyProtection="1">
      <alignment horizontal="right" vertical="center"/>
      <protection locked="0"/>
    </xf>
    <xf numFmtId="167" fontId="5" fillId="0" borderId="202" xfId="44" applyNumberFormat="1" applyFont="1" applyFill="1" applyBorder="1" applyAlignment="1" applyProtection="1">
      <alignment horizontal="right" vertical="center"/>
    </xf>
    <xf numFmtId="167" fontId="5" fillId="0" borderId="203" xfId="44" applyNumberFormat="1" applyFont="1" applyFill="1" applyBorder="1" applyAlignment="1" applyProtection="1">
      <alignment horizontal="right" vertical="center"/>
    </xf>
    <xf numFmtId="167" fontId="5" fillId="0" borderId="204" xfId="44" applyNumberFormat="1" applyFont="1" applyFill="1" applyBorder="1" applyAlignment="1" applyProtection="1">
      <alignment horizontal="right" vertical="center"/>
    </xf>
    <xf numFmtId="0" fontId="81" fillId="28" borderId="0" xfId="44" applyFont="1" applyFill="1" applyBorder="1" applyAlignment="1" applyProtection="1">
      <alignment horizontal="left" vertical="center"/>
    </xf>
    <xf numFmtId="167" fontId="5" fillId="0" borderId="0" xfId="44" applyNumberFormat="1" applyFont="1" applyFill="1" applyBorder="1" applyAlignment="1" applyProtection="1">
      <alignment horizontal="right" vertical="center"/>
    </xf>
    <xf numFmtId="167" fontId="5" fillId="0" borderId="205" xfId="44" applyNumberFormat="1" applyFont="1" applyFill="1" applyBorder="1" applyAlignment="1" applyProtection="1">
      <alignment horizontal="right" vertical="center"/>
    </xf>
    <xf numFmtId="167" fontId="5" fillId="0" borderId="206" xfId="44" applyNumberFormat="1" applyFont="1" applyFill="1" applyBorder="1" applyAlignment="1" applyProtection="1">
      <alignment horizontal="right" vertical="center"/>
    </xf>
    <xf numFmtId="167" fontId="5" fillId="0" borderId="207" xfId="44" applyNumberFormat="1" applyFont="1" applyFill="1" applyBorder="1" applyAlignment="1" applyProtection="1">
      <alignment horizontal="right" vertical="center"/>
    </xf>
    <xf numFmtId="164" fontId="5" fillId="0" borderId="43" xfId="44" applyNumberFormat="1" applyFont="1" applyFill="1" applyBorder="1" applyAlignment="1" applyProtection="1">
      <alignment vertical="center"/>
    </xf>
    <xf numFmtId="164" fontId="5" fillId="0" borderId="44" xfId="44" applyNumberFormat="1" applyFont="1" applyFill="1" applyBorder="1" applyAlignment="1" applyProtection="1">
      <alignment vertical="center"/>
    </xf>
    <xf numFmtId="164" fontId="5" fillId="0" borderId="45" xfId="44" applyNumberFormat="1" applyFont="1" applyFill="1" applyBorder="1" applyAlignment="1" applyProtection="1">
      <alignment vertical="center"/>
    </xf>
    <xf numFmtId="2" fontId="10" fillId="0" borderId="62" xfId="44" applyNumberFormat="1" applyFont="1" applyFill="1" applyBorder="1" applyAlignment="1" applyProtection="1">
      <alignment vertical="center"/>
    </xf>
    <xf numFmtId="2" fontId="10" fillId="0" borderId="63" xfId="44" applyNumberFormat="1" applyFont="1" applyFill="1" applyBorder="1" applyAlignment="1" applyProtection="1">
      <alignment vertical="center"/>
    </xf>
    <xf numFmtId="2" fontId="10" fillId="0" borderId="72" xfId="44" applyNumberFormat="1" applyFont="1" applyFill="1" applyBorder="1" applyAlignment="1" applyProtection="1">
      <alignment vertical="center"/>
    </xf>
    <xf numFmtId="0" fontId="10" fillId="28" borderId="44" xfId="44" applyFont="1" applyFill="1" applyBorder="1" applyAlignment="1" applyProtection="1">
      <alignment horizontal="center" vertical="center"/>
    </xf>
    <xf numFmtId="167" fontId="5" fillId="29" borderId="96" xfId="44" applyNumberFormat="1" applyFont="1" applyFill="1" applyBorder="1" applyAlignment="1" applyProtection="1">
      <alignment horizontal="right" vertical="center"/>
      <protection locked="0"/>
    </xf>
    <xf numFmtId="167" fontId="5" fillId="29" borderId="144" xfId="44" applyNumberFormat="1" applyFont="1" applyFill="1" applyBorder="1" applyAlignment="1" applyProtection="1">
      <alignment horizontal="right" vertical="center"/>
      <protection locked="0"/>
    </xf>
    <xf numFmtId="167" fontId="5" fillId="29" borderId="97" xfId="44" applyNumberFormat="1" applyFont="1" applyFill="1" applyBorder="1" applyAlignment="1" applyProtection="1">
      <alignment horizontal="right" vertical="center"/>
      <protection locked="0"/>
    </xf>
    <xf numFmtId="167" fontId="5" fillId="29" borderId="94" xfId="44" applyNumberFormat="1" applyFont="1" applyFill="1" applyBorder="1" applyAlignment="1" applyProtection="1">
      <alignment horizontal="right" vertical="center"/>
      <protection locked="0"/>
    </xf>
    <xf numFmtId="167" fontId="5" fillId="28" borderId="85" xfId="44" applyNumberFormat="1" applyFont="1" applyFill="1" applyBorder="1" applyAlignment="1" applyProtection="1">
      <alignment horizontal="right" vertical="center"/>
    </xf>
    <xf numFmtId="167" fontId="5" fillId="28" borderId="98" xfId="44" applyNumberFormat="1" applyFont="1" applyFill="1" applyBorder="1" applyAlignment="1" applyProtection="1">
      <alignment horizontal="right" vertical="center"/>
    </xf>
    <xf numFmtId="167" fontId="5" fillId="28" borderId="86" xfId="44" applyNumberFormat="1" applyFont="1" applyFill="1" applyBorder="1" applyAlignment="1" applyProtection="1">
      <alignment horizontal="right" vertical="center"/>
    </xf>
    <xf numFmtId="167" fontId="5" fillId="28" borderId="87" xfId="44" applyNumberFormat="1" applyFont="1" applyFill="1" applyBorder="1" applyAlignment="1" applyProtection="1">
      <alignment horizontal="right" vertical="center"/>
    </xf>
    <xf numFmtId="167" fontId="5" fillId="28" borderId="0" xfId="44" applyNumberFormat="1" applyFont="1" applyFill="1" applyBorder="1" applyAlignment="1" applyProtection="1">
      <alignment horizontal="right" vertical="center"/>
    </xf>
    <xf numFmtId="0" fontId="66" fillId="0" borderId="0" xfId="52" applyFont="1"/>
    <xf numFmtId="0" fontId="66" fillId="0" borderId="0" xfId="52" applyFont="1" applyBorder="1"/>
    <xf numFmtId="164" fontId="67" fillId="0" borderId="0" xfId="52" applyNumberFormat="1" applyFont="1" applyBorder="1"/>
    <xf numFmtId="0" fontId="71" fillId="28" borderId="0" xfId="42" applyFont="1" applyFill="1" applyBorder="1"/>
    <xf numFmtId="2" fontId="10" fillId="28" borderId="0" xfId="44" applyNumberFormat="1" applyFont="1" applyFill="1" applyBorder="1" applyAlignment="1" applyProtection="1">
      <alignment vertical="center"/>
    </xf>
    <xf numFmtId="0" fontId="0" fillId="29" borderId="12" xfId="0" applyFont="1" applyFill="1" applyBorder="1" applyAlignment="1">
      <alignment horizontal="left" wrapText="1"/>
    </xf>
    <xf numFmtId="0" fontId="0" fillId="0" borderId="0" xfId="0" applyBorder="1" applyAlignment="1">
      <alignment wrapText="1"/>
    </xf>
    <xf numFmtId="0" fontId="7" fillId="24" borderId="0" xfId="59" applyFont="1" applyFill="1" applyBorder="1" applyAlignment="1">
      <alignment wrapText="1"/>
    </xf>
    <xf numFmtId="0" fontId="2" fillId="24" borderId="0" xfId="59" applyFont="1" applyFill="1" applyBorder="1"/>
    <xf numFmtId="0" fontId="7" fillId="24" borderId="0" xfId="59" applyFont="1" applyFill="1" applyBorder="1" applyAlignment="1">
      <alignment wrapText="1"/>
    </xf>
    <xf numFmtId="0" fontId="30" fillId="25" borderId="130" xfId="59" applyFont="1" applyFill="1" applyBorder="1" applyAlignment="1">
      <alignment horizontal="right"/>
    </xf>
    <xf numFmtId="10" fontId="30" fillId="0" borderId="130" xfId="59" applyNumberFormat="1" applyFont="1" applyFill="1" applyBorder="1" applyAlignment="1">
      <alignment horizontal="right"/>
    </xf>
    <xf numFmtId="168" fontId="30" fillId="0" borderId="130" xfId="65" applyNumberFormat="1" applyFont="1" applyFill="1" applyBorder="1" applyAlignment="1">
      <alignment horizontal="right"/>
    </xf>
    <xf numFmtId="0" fontId="0" fillId="0" borderId="0" xfId="0" applyAlignment="1">
      <alignment horizontal="left" wrapText="1" indent="3"/>
    </xf>
    <xf numFmtId="0" fontId="0" fillId="0" borderId="0" xfId="0" applyFill="1" applyAlignment="1">
      <alignment horizontal="left" vertical="top" wrapText="1" indent="3"/>
    </xf>
    <xf numFmtId="0" fontId="0" fillId="0" borderId="0" xfId="0" applyFont="1" applyBorder="1" applyAlignment="1">
      <alignment vertical="top" wrapText="1"/>
    </xf>
    <xf numFmtId="0" fontId="0" fillId="0" borderId="0" xfId="0" applyFont="1" applyAlignment="1">
      <alignment vertical="top" wrapText="1"/>
    </xf>
    <xf numFmtId="0" fontId="64" fillId="0" borderId="0" xfId="0" applyFont="1" applyAlignment="1">
      <alignment horizontal="center"/>
    </xf>
    <xf numFmtId="0" fontId="0" fillId="29" borderId="13" xfId="0" applyFont="1" applyFill="1" applyBorder="1" applyAlignment="1">
      <alignment horizontal="left"/>
    </xf>
    <xf numFmtId="0" fontId="0" fillId="29" borderId="14" xfId="0" applyFont="1" applyFill="1" applyBorder="1" applyAlignment="1">
      <alignment horizontal="left"/>
    </xf>
    <xf numFmtId="0" fontId="0" fillId="29" borderId="15" xfId="0" applyFont="1" applyFill="1" applyBorder="1" applyAlignment="1">
      <alignment horizontal="left"/>
    </xf>
    <xf numFmtId="0" fontId="65" fillId="0" borderId="0" xfId="0" applyFont="1" applyAlignment="1">
      <alignment horizontal="left" wrapText="1" indent="3"/>
    </xf>
    <xf numFmtId="0" fontId="19" fillId="24" borderId="0" xfId="59" applyFont="1" applyFill="1" applyBorder="1" applyAlignment="1">
      <alignment horizontal="center"/>
    </xf>
    <xf numFmtId="0" fontId="1" fillId="25" borderId="195" xfId="59" applyFont="1" applyFill="1" applyBorder="1" applyAlignment="1" applyProtection="1">
      <alignment horizontal="left"/>
      <protection locked="0"/>
    </xf>
    <xf numFmtId="0" fontId="1" fillId="25" borderId="196" xfId="59" applyFont="1" applyFill="1" applyBorder="1" applyAlignment="1" applyProtection="1">
      <alignment horizontal="left"/>
      <protection locked="0"/>
    </xf>
    <xf numFmtId="0" fontId="1" fillId="25" borderId="197" xfId="59" applyFont="1" applyFill="1" applyBorder="1" applyAlignment="1" applyProtection="1">
      <alignment horizontal="left"/>
      <protection locked="0"/>
    </xf>
    <xf numFmtId="0" fontId="1" fillId="25" borderId="195" xfId="59" applyFont="1" applyFill="1" applyBorder="1" applyAlignment="1">
      <alignment horizontal="left"/>
    </xf>
    <xf numFmtId="0" fontId="1" fillId="25" borderId="196" xfId="59" applyFont="1" applyFill="1" applyBorder="1" applyAlignment="1">
      <alignment horizontal="left"/>
    </xf>
    <xf numFmtId="0" fontId="1" fillId="25" borderId="197" xfId="59" applyFont="1" applyFill="1" applyBorder="1" applyAlignment="1">
      <alignment horizontal="left"/>
    </xf>
    <xf numFmtId="0" fontId="1" fillId="30" borderId="67" xfId="59" applyFill="1" applyBorder="1" applyAlignment="1">
      <alignment wrapText="1"/>
    </xf>
    <xf numFmtId="0" fontId="1" fillId="30" borderId="65" xfId="59" applyFill="1" applyBorder="1" applyAlignment="1">
      <alignment wrapText="1"/>
    </xf>
    <xf numFmtId="0" fontId="1" fillId="30" borderId="66" xfId="59" applyFill="1" applyBorder="1" applyAlignment="1">
      <alignment wrapText="1"/>
    </xf>
    <xf numFmtId="0" fontId="1" fillId="30" borderId="58" xfId="59" applyFill="1" applyBorder="1" applyAlignment="1">
      <alignment wrapText="1"/>
    </xf>
    <xf numFmtId="0" fontId="1" fillId="30" borderId="0" xfId="59" applyFill="1" applyBorder="1" applyAlignment="1">
      <alignment wrapText="1"/>
    </xf>
    <xf numFmtId="0" fontId="1" fillId="30" borderId="59" xfId="59" applyFill="1" applyBorder="1" applyAlignment="1">
      <alignment wrapText="1"/>
    </xf>
    <xf numFmtId="0" fontId="1" fillId="30" borderId="60" xfId="59" applyFill="1" applyBorder="1" applyAlignment="1">
      <alignment wrapText="1"/>
    </xf>
    <xf numFmtId="0" fontId="1" fillId="30" borderId="10" xfId="59" applyFill="1" applyBorder="1" applyAlignment="1">
      <alignment wrapText="1"/>
    </xf>
    <xf numFmtId="0" fontId="1" fillId="30" borderId="61" xfId="59" applyFill="1" applyBorder="1" applyAlignment="1">
      <alignment wrapText="1"/>
    </xf>
    <xf numFmtId="0" fontId="20" fillId="24" borderId="65" xfId="59" applyFont="1" applyFill="1" applyBorder="1" applyAlignment="1">
      <alignment horizontal="right" wrapText="1"/>
    </xf>
    <xf numFmtId="0" fontId="20" fillId="24" borderId="0" xfId="59" applyFont="1" applyFill="1" applyBorder="1" applyAlignment="1">
      <alignment horizontal="right" wrapText="1"/>
    </xf>
    <xf numFmtId="0" fontId="7" fillId="28" borderId="65" xfId="59" applyFont="1" applyFill="1" applyBorder="1" applyAlignment="1">
      <alignment horizontal="center" wrapText="1"/>
    </xf>
    <xf numFmtId="0" fontId="0" fillId="0" borderId="0" xfId="0"/>
    <xf numFmtId="0" fontId="17" fillId="29" borderId="195" xfId="59" applyFont="1" applyFill="1" applyBorder="1"/>
    <xf numFmtId="0" fontId="17" fillId="29" borderId="196" xfId="59" applyFont="1" applyFill="1" applyBorder="1"/>
    <xf numFmtId="0" fontId="17" fillId="29" borderId="197" xfId="59" applyFont="1" applyFill="1" applyBorder="1"/>
    <xf numFmtId="0" fontId="7" fillId="24" borderId="0" xfId="59" applyFont="1" applyFill="1" applyBorder="1" applyAlignment="1">
      <alignment wrapText="1"/>
    </xf>
    <xf numFmtId="167" fontId="30" fillId="25" borderId="195" xfId="59" applyNumberFormat="1" applyFont="1" applyFill="1" applyBorder="1" applyAlignment="1">
      <alignment horizontal="left"/>
    </xf>
    <xf numFmtId="167" fontId="30" fillId="25" borderId="196" xfId="59" applyNumberFormat="1" applyFont="1" applyFill="1" applyBorder="1" applyAlignment="1">
      <alignment horizontal="left"/>
    </xf>
    <xf numFmtId="167" fontId="30" fillId="25" borderId="197" xfId="59" applyNumberFormat="1" applyFont="1" applyFill="1" applyBorder="1" applyAlignment="1">
      <alignment horizontal="left"/>
    </xf>
    <xf numFmtId="166" fontId="30" fillId="28" borderId="195" xfId="65" applyNumberFormat="1" applyFont="1" applyFill="1" applyBorder="1" applyAlignment="1">
      <alignment horizontal="right"/>
    </xf>
    <xf numFmtId="166" fontId="30" fillId="28" borderId="196" xfId="65" applyNumberFormat="1" applyFont="1" applyFill="1" applyBorder="1" applyAlignment="1">
      <alignment horizontal="right"/>
    </xf>
    <xf numFmtId="166" fontId="30" fillId="28" borderId="197" xfId="65" applyNumberFormat="1" applyFont="1" applyFill="1" applyBorder="1" applyAlignment="1">
      <alignment horizontal="right"/>
    </xf>
    <xf numFmtId="0" fontId="30" fillId="25" borderId="195" xfId="59" applyFont="1" applyFill="1" applyBorder="1" applyAlignment="1">
      <alignment horizontal="right"/>
    </xf>
    <xf numFmtId="0" fontId="30" fillId="25" borderId="196" xfId="59" applyFont="1" applyFill="1" applyBorder="1" applyAlignment="1">
      <alignment horizontal="right"/>
    </xf>
    <xf numFmtId="0" fontId="30" fillId="25" borderId="197" xfId="59" applyFont="1" applyFill="1" applyBorder="1" applyAlignment="1">
      <alignment horizontal="right"/>
    </xf>
    <xf numFmtId="0" fontId="1" fillId="29" borderId="195" xfId="59" applyFont="1" applyFill="1" applyBorder="1" applyAlignment="1">
      <alignment horizontal="left"/>
    </xf>
    <xf numFmtId="0" fontId="1" fillId="29" borderId="196" xfId="59" applyFont="1" applyFill="1" applyBorder="1" applyAlignment="1">
      <alignment horizontal="left"/>
    </xf>
    <xf numFmtId="0" fontId="1" fillId="29" borderId="197" xfId="59" applyFont="1" applyFill="1" applyBorder="1" applyAlignment="1">
      <alignment horizontal="left"/>
    </xf>
    <xf numFmtId="44" fontId="1" fillId="25" borderId="195" xfId="59" applyNumberFormat="1" applyFont="1" applyFill="1" applyBorder="1" applyAlignment="1">
      <alignment horizontal="left"/>
    </xf>
    <xf numFmtId="44" fontId="1" fillId="25" borderId="196" xfId="59" applyNumberFormat="1" applyFont="1" applyFill="1" applyBorder="1" applyAlignment="1">
      <alignment horizontal="left"/>
    </xf>
    <xf numFmtId="44" fontId="1" fillId="25" borderId="197" xfId="59" applyNumberFormat="1" applyFont="1" applyFill="1" applyBorder="1" applyAlignment="1">
      <alignment horizontal="left"/>
    </xf>
    <xf numFmtId="0" fontId="30" fillId="25" borderId="195" xfId="59" applyFont="1" applyFill="1" applyBorder="1" applyAlignment="1">
      <alignment horizontal="left"/>
    </xf>
    <xf numFmtId="0" fontId="30" fillId="25" borderId="196" xfId="59" applyFont="1" applyFill="1" applyBorder="1" applyAlignment="1">
      <alignment horizontal="left"/>
    </xf>
    <xf numFmtId="0" fontId="30" fillId="25" borderId="197" xfId="59" applyFont="1" applyFill="1" applyBorder="1" applyAlignment="1">
      <alignment horizontal="left"/>
    </xf>
    <xf numFmtId="0" fontId="66" fillId="29" borderId="195" xfId="59" applyFont="1" applyFill="1" applyBorder="1" applyAlignment="1">
      <alignment horizontal="left"/>
    </xf>
    <xf numFmtId="0" fontId="66" fillId="29" borderId="196" xfId="59" applyFont="1" applyFill="1" applyBorder="1" applyAlignment="1">
      <alignment horizontal="left"/>
    </xf>
    <xf numFmtId="0" fontId="66" fillId="29" borderId="197" xfId="59" applyFont="1" applyFill="1" applyBorder="1" applyAlignment="1">
      <alignment horizontal="left"/>
    </xf>
    <xf numFmtId="37" fontId="30" fillId="25" borderId="195" xfId="59" applyNumberFormat="1" applyFont="1" applyFill="1" applyBorder="1" applyAlignment="1">
      <alignment horizontal="right"/>
    </xf>
    <xf numFmtId="37" fontId="30" fillId="25" borderId="196" xfId="59" applyNumberFormat="1" applyFont="1" applyFill="1" applyBorder="1" applyAlignment="1">
      <alignment horizontal="right"/>
    </xf>
    <xf numFmtId="37" fontId="30" fillId="25" borderId="197" xfId="59" applyNumberFormat="1" applyFont="1" applyFill="1" applyBorder="1" applyAlignment="1">
      <alignment horizontal="right"/>
    </xf>
    <xf numFmtId="37" fontId="30" fillId="25" borderId="195" xfId="59" applyNumberFormat="1" applyFont="1" applyFill="1" applyBorder="1" applyAlignment="1">
      <alignment horizontal="left"/>
    </xf>
    <xf numFmtId="37" fontId="30" fillId="25" borderId="196" xfId="59" applyNumberFormat="1" applyFont="1" applyFill="1" applyBorder="1" applyAlignment="1">
      <alignment horizontal="left"/>
    </xf>
    <xf numFmtId="37" fontId="30" fillId="25" borderId="197" xfId="59" applyNumberFormat="1" applyFont="1" applyFill="1" applyBorder="1" applyAlignment="1">
      <alignment horizontal="left"/>
    </xf>
    <xf numFmtId="0" fontId="17" fillId="25" borderId="195" xfId="59" applyFont="1" applyFill="1" applyBorder="1" applyAlignment="1">
      <alignment horizontal="left"/>
    </xf>
    <xf numFmtId="0" fontId="17" fillId="25" borderId="197" xfId="59" applyFont="1" applyFill="1" applyBorder="1" applyAlignment="1">
      <alignment horizontal="left"/>
    </xf>
    <xf numFmtId="0" fontId="1" fillId="28" borderId="0" xfId="59" applyFont="1" applyFill="1" applyBorder="1" applyAlignment="1">
      <alignment wrapText="1"/>
    </xf>
    <xf numFmtId="0" fontId="7" fillId="24" borderId="0" xfId="59" applyFont="1" applyFill="1" applyBorder="1" applyAlignment="1">
      <alignment horizontal="left" wrapText="1"/>
    </xf>
    <xf numFmtId="0" fontId="7" fillId="28" borderId="0" xfId="59" applyFont="1" applyFill="1" applyBorder="1" applyAlignment="1"/>
    <xf numFmtId="42" fontId="30" fillId="0" borderId="195" xfId="59" applyNumberFormat="1" applyFont="1" applyFill="1" applyBorder="1" applyAlignment="1">
      <alignment horizontal="center"/>
    </xf>
    <xf numFmtId="0" fontId="30" fillId="0" borderId="196" xfId="59" applyFont="1" applyFill="1" applyBorder="1" applyAlignment="1">
      <alignment horizontal="center"/>
    </xf>
    <xf numFmtId="0" fontId="30" fillId="0" borderId="197" xfId="59" applyFont="1" applyFill="1" applyBorder="1" applyAlignment="1">
      <alignment horizontal="center"/>
    </xf>
    <xf numFmtId="0" fontId="58" fillId="0" borderId="62" xfId="0" applyFont="1" applyBorder="1" applyAlignment="1">
      <alignment horizontal="left" wrapText="1"/>
    </xf>
    <xf numFmtId="0" fontId="58" fillId="0" borderId="63" xfId="0" applyFont="1" applyBorder="1" applyAlignment="1">
      <alignment horizontal="left" wrapText="1"/>
    </xf>
    <xf numFmtId="0" fontId="58" fillId="0" borderId="72" xfId="0" applyFont="1" applyBorder="1" applyAlignment="1">
      <alignment horizontal="left" wrapText="1"/>
    </xf>
    <xf numFmtId="0" fontId="58" fillId="0" borderId="41" xfId="0" applyFont="1" applyBorder="1" applyAlignment="1">
      <alignment horizontal="left" wrapText="1"/>
    </xf>
    <xf numFmtId="0" fontId="58" fillId="0" borderId="0" xfId="0" applyFont="1" applyBorder="1" applyAlignment="1">
      <alignment horizontal="left" wrapText="1"/>
    </xf>
    <xf numFmtId="0" fontId="58" fillId="0" borderId="42" xfId="0" applyFont="1" applyBorder="1" applyAlignment="1">
      <alignment horizontal="left" wrapText="1"/>
    </xf>
    <xf numFmtId="0" fontId="58" fillId="0" borderId="0" xfId="0" applyFont="1" applyFill="1" applyBorder="1" applyAlignment="1">
      <alignment horizontal="right"/>
    </xf>
    <xf numFmtId="0" fontId="58" fillId="0" borderId="100" xfId="0" applyFont="1" applyFill="1" applyBorder="1" applyAlignment="1">
      <alignment horizontal="right"/>
    </xf>
    <xf numFmtId="0" fontId="0" fillId="29" borderId="13" xfId="0" applyFont="1" applyFill="1" applyBorder="1" applyAlignment="1">
      <alignment horizontal="center" wrapText="1"/>
    </xf>
    <xf numFmtId="0" fontId="0" fillId="29" borderId="14" xfId="0" applyFont="1" applyFill="1" applyBorder="1" applyAlignment="1">
      <alignment horizontal="center" wrapText="1"/>
    </xf>
    <xf numFmtId="0" fontId="0" fillId="29" borderId="15" xfId="0" applyFont="1" applyFill="1" applyBorder="1" applyAlignment="1">
      <alignment horizontal="center" wrapText="1"/>
    </xf>
    <xf numFmtId="0" fontId="0" fillId="0" borderId="0" xfId="0" applyBorder="1" applyAlignment="1">
      <alignment wrapText="1"/>
    </xf>
    <xf numFmtId="0" fontId="0" fillId="30" borderId="67" xfId="0" applyFill="1" applyBorder="1" applyAlignment="1"/>
    <xf numFmtId="0" fontId="0" fillId="30" borderId="65" xfId="0" applyFill="1" applyBorder="1" applyAlignment="1"/>
    <xf numFmtId="0" fontId="0" fillId="30" borderId="66" xfId="0" applyFill="1" applyBorder="1" applyAlignment="1"/>
    <xf numFmtId="0" fontId="0" fillId="30" borderId="0" xfId="0" applyFill="1" applyBorder="1" applyAlignment="1">
      <alignment horizontal="left"/>
    </xf>
    <xf numFmtId="0" fontId="0" fillId="30" borderId="0" xfId="0" applyFont="1" applyFill="1" applyBorder="1" applyAlignment="1">
      <alignment horizontal="left"/>
    </xf>
    <xf numFmtId="0" fontId="0" fillId="30" borderId="59" xfId="0" applyFont="1" applyFill="1" applyBorder="1" applyAlignment="1">
      <alignment horizontal="left"/>
    </xf>
    <xf numFmtId="0" fontId="0" fillId="30" borderId="0" xfId="0" applyFill="1" applyBorder="1" applyAlignment="1">
      <alignment vertical="top" wrapText="1"/>
    </xf>
    <xf numFmtId="0" fontId="0" fillId="30" borderId="0" xfId="0" applyFont="1" applyFill="1" applyBorder="1" applyAlignment="1">
      <alignment vertical="top" wrapText="1"/>
    </xf>
    <xf numFmtId="0" fontId="0" fillId="30" borderId="59" xfId="0" applyFont="1" applyFill="1" applyBorder="1" applyAlignment="1">
      <alignment vertical="top" wrapText="1"/>
    </xf>
    <xf numFmtId="0" fontId="0" fillId="30" borderId="0" xfId="0" applyFill="1" applyBorder="1" applyAlignment="1">
      <alignment horizontal="left" vertical="top" wrapText="1"/>
    </xf>
    <xf numFmtId="0" fontId="0" fillId="30" borderId="59" xfId="0" applyFill="1" applyBorder="1" applyAlignment="1">
      <alignment horizontal="left" vertical="top" wrapText="1"/>
    </xf>
    <xf numFmtId="0" fontId="0" fillId="29" borderId="13" xfId="0" applyFont="1" applyFill="1" applyBorder="1" applyAlignment="1">
      <alignment wrapText="1"/>
    </xf>
    <xf numFmtId="0" fontId="0" fillId="29" borderId="14" xfId="0" applyFont="1" applyFill="1" applyBorder="1" applyAlignment="1">
      <alignment wrapText="1"/>
    </xf>
    <xf numFmtId="0" fontId="0" fillId="29" borderId="15" xfId="0" applyFont="1" applyFill="1" applyBorder="1" applyAlignment="1">
      <alignment wrapText="1"/>
    </xf>
    <xf numFmtId="0" fontId="58" fillId="0" borderId="0" xfId="0" applyFont="1" applyBorder="1"/>
    <xf numFmtId="0" fontId="58" fillId="0" borderId="101" xfId="0" applyFont="1" applyBorder="1"/>
    <xf numFmtId="0" fontId="58" fillId="0" borderId="100" xfId="0" applyFont="1" applyBorder="1"/>
    <xf numFmtId="0" fontId="80" fillId="0" borderId="0" xfId="0" applyFont="1" applyFill="1" applyBorder="1" applyAlignment="1">
      <alignment vertical="top" wrapText="1"/>
    </xf>
    <xf numFmtId="0" fontId="80" fillId="0" borderId="100" xfId="0" applyFont="1" applyFill="1" applyBorder="1" applyAlignment="1">
      <alignment vertical="top" wrapText="1"/>
    </xf>
    <xf numFmtId="0" fontId="80" fillId="0" borderId="0" xfId="0" applyFont="1" applyFill="1" applyBorder="1" applyAlignment="1">
      <alignment horizontal="left" vertical="top" wrapText="1"/>
    </xf>
    <xf numFmtId="0" fontId="21" fillId="0" borderId="0" xfId="0" applyFont="1" applyFill="1" applyBorder="1" applyAlignment="1">
      <alignment vertical="top" wrapText="1"/>
    </xf>
    <xf numFmtId="42" fontId="0" fillId="0" borderId="13" xfId="0" applyNumberFormat="1" applyFont="1" applyFill="1" applyBorder="1" applyAlignment="1">
      <alignment wrapText="1"/>
    </xf>
    <xf numFmtId="42" fontId="0" fillId="0" borderId="14" xfId="0" applyNumberFormat="1" applyFont="1" applyFill="1" applyBorder="1" applyAlignment="1">
      <alignment wrapText="1"/>
    </xf>
    <xf numFmtId="42" fontId="0" fillId="0" borderId="15" xfId="0" applyNumberFormat="1" applyFont="1" applyFill="1" applyBorder="1" applyAlignment="1">
      <alignment wrapText="1"/>
    </xf>
    <xf numFmtId="42" fontId="0" fillId="0" borderId="13" xfId="0" applyNumberFormat="1" applyFont="1" applyBorder="1" applyAlignment="1">
      <alignment wrapText="1"/>
    </xf>
    <xf numFmtId="42" fontId="0" fillId="0" borderId="14" xfId="0" applyNumberFormat="1" applyFont="1" applyBorder="1" applyAlignment="1">
      <alignment wrapText="1"/>
    </xf>
    <xf numFmtId="42" fontId="0" fillId="0" borderId="15" xfId="0" applyNumberFormat="1" applyFont="1" applyBorder="1" applyAlignment="1">
      <alignment wrapText="1"/>
    </xf>
    <xf numFmtId="0" fontId="45" fillId="0" borderId="0" xfId="38" applyFont="1" applyAlignment="1" applyProtection="1"/>
    <xf numFmtId="0" fontId="68" fillId="30" borderId="43" xfId="60" applyFont="1" applyFill="1" applyBorder="1" applyAlignment="1" applyProtection="1">
      <alignment horizontal="left" vertical="center" wrapText="1"/>
    </xf>
    <xf numFmtId="0" fontId="68" fillId="30" borderId="44" xfId="60" applyFont="1" applyFill="1" applyBorder="1" applyAlignment="1" applyProtection="1">
      <alignment horizontal="left" vertical="center" wrapText="1"/>
    </xf>
    <xf numFmtId="0" fontId="18" fillId="30" borderId="102" xfId="0" applyFont="1" applyFill="1" applyBorder="1" applyAlignment="1">
      <alignment horizontal="center" vertical="center" wrapText="1"/>
    </xf>
    <xf numFmtId="0" fontId="18" fillId="30" borderId="103" xfId="0" applyFont="1" applyFill="1" applyBorder="1" applyAlignment="1">
      <alignment horizontal="center" vertical="center" wrapText="1"/>
    </xf>
    <xf numFmtId="0" fontId="18" fillId="30" borderId="104" xfId="0" applyFont="1" applyFill="1" applyBorder="1" applyAlignment="1">
      <alignment horizontal="center" vertical="center" wrapText="1"/>
    </xf>
    <xf numFmtId="0" fontId="18" fillId="30" borderId="105" xfId="0" applyFont="1" applyFill="1" applyBorder="1" applyAlignment="1">
      <alignment horizontal="center" vertical="center" wrapText="1"/>
    </xf>
    <xf numFmtId="0" fontId="18" fillId="30" borderId="106" xfId="0" applyFont="1" applyFill="1" applyBorder="1" applyAlignment="1">
      <alignment horizontal="center" vertical="center" wrapText="1"/>
    </xf>
    <xf numFmtId="0" fontId="18" fillId="30" borderId="107" xfId="0" applyFont="1" applyFill="1" applyBorder="1" applyAlignment="1">
      <alignment horizontal="center" vertical="center" wrapText="1"/>
    </xf>
    <xf numFmtId="0" fontId="18" fillId="27" borderId="108" xfId="0" applyFont="1" applyFill="1" applyBorder="1" applyAlignment="1" applyProtection="1">
      <alignment vertical="center"/>
    </xf>
    <xf numFmtId="0" fontId="18" fillId="27" borderId="109" xfId="0" applyFont="1" applyFill="1" applyBorder="1" applyAlignment="1" applyProtection="1">
      <alignment vertical="center"/>
    </xf>
    <xf numFmtId="0" fontId="46" fillId="24" borderId="0" xfId="59" applyFont="1" applyFill="1" applyBorder="1" applyAlignment="1">
      <alignment horizontal="center"/>
    </xf>
    <xf numFmtId="0" fontId="18" fillId="30" borderId="110" xfId="0" applyFont="1" applyFill="1" applyBorder="1" applyAlignment="1">
      <alignment horizontal="center" vertical="center" wrapText="1"/>
    </xf>
    <xf numFmtId="0" fontId="18" fillId="30" borderId="111" xfId="0" applyFont="1" applyFill="1" applyBorder="1" applyAlignment="1">
      <alignment horizontal="center" vertical="center" wrapText="1"/>
    </xf>
    <xf numFmtId="0" fontId="18" fillId="30" borderId="112" xfId="0" applyFont="1" applyFill="1" applyBorder="1" applyAlignment="1">
      <alignment horizontal="center" vertical="center" wrapText="1"/>
    </xf>
    <xf numFmtId="49" fontId="5" fillId="0" borderId="43" xfId="44" applyNumberFormat="1" applyFont="1" applyFill="1" applyBorder="1" applyAlignment="1" applyProtection="1">
      <alignment horizontal="left" vertical="center"/>
      <protection locked="0"/>
    </xf>
    <xf numFmtId="49" fontId="5" fillId="0" borderId="44" xfId="44" applyNumberFormat="1" applyFont="1" applyFill="1" applyBorder="1" applyAlignment="1" applyProtection="1">
      <alignment horizontal="left" vertical="center"/>
      <protection locked="0"/>
    </xf>
    <xf numFmtId="49" fontId="5" fillId="0" borderId="45" xfId="44" applyNumberFormat="1" applyFont="1" applyFill="1" applyBorder="1" applyAlignment="1" applyProtection="1">
      <alignment horizontal="left" vertical="center"/>
      <protection locked="0"/>
    </xf>
    <xf numFmtId="49" fontId="5" fillId="0" borderId="95" xfId="44" applyNumberFormat="1" applyFont="1" applyFill="1" applyBorder="1" applyAlignment="1" applyProtection="1">
      <alignment horizontal="left" vertical="center"/>
      <protection locked="0"/>
    </xf>
    <xf numFmtId="44" fontId="5" fillId="29" borderId="198" xfId="44" applyNumberFormat="1" applyFont="1" applyFill="1" applyBorder="1" applyAlignment="1" applyProtection="1">
      <alignment horizontal="right" vertical="center"/>
      <protection locked="0"/>
    </xf>
    <xf numFmtId="44" fontId="5" fillId="29" borderId="199" xfId="44" applyNumberFormat="1" applyFont="1" applyFill="1" applyBorder="1" applyAlignment="1" applyProtection="1">
      <alignment horizontal="right" vertical="center"/>
      <protection locked="0"/>
    </xf>
    <xf numFmtId="0" fontId="81" fillId="28" borderId="0" xfId="44" applyFont="1" applyFill="1" applyBorder="1" applyAlignment="1" applyProtection="1">
      <alignment horizontal="left" vertical="center"/>
    </xf>
    <xf numFmtId="0" fontId="81" fillId="28" borderId="200" xfId="44" applyFont="1" applyFill="1" applyBorder="1" applyAlignment="1" applyProtection="1">
      <alignment horizontal="left" vertical="center"/>
    </xf>
    <xf numFmtId="0" fontId="81" fillId="28" borderId="201" xfId="44" applyFont="1" applyFill="1" applyBorder="1" applyAlignment="1" applyProtection="1">
      <alignment horizontal="left" vertical="center"/>
    </xf>
    <xf numFmtId="49" fontId="73" fillId="0" borderId="62" xfId="42" applyNumberFormat="1" applyFont="1" applyFill="1" applyBorder="1" applyAlignment="1" applyProtection="1">
      <alignment vertical="center"/>
      <protection locked="0"/>
    </xf>
    <xf numFmtId="49" fontId="73" fillId="0" borderId="63" xfId="42" applyNumberFormat="1" applyFont="1" applyFill="1" applyBorder="1" applyAlignment="1" applyProtection="1">
      <alignment vertical="center"/>
      <protection locked="0"/>
    </xf>
    <xf numFmtId="49" fontId="73" fillId="0" borderId="72" xfId="42" applyNumberFormat="1" applyFont="1" applyFill="1" applyBorder="1" applyAlignment="1" applyProtection="1">
      <alignment vertical="center"/>
      <protection locked="0"/>
    </xf>
    <xf numFmtId="49" fontId="73" fillId="0" borderId="41" xfId="42" applyNumberFormat="1" applyFont="1" applyFill="1" applyBorder="1" applyAlignment="1" applyProtection="1">
      <alignment horizontal="left" vertical="center"/>
      <protection locked="0"/>
    </xf>
    <xf numFmtId="49" fontId="73" fillId="0" borderId="0" xfId="42" applyNumberFormat="1" applyFont="1" applyFill="1" applyBorder="1" applyAlignment="1" applyProtection="1">
      <alignment horizontal="left" vertical="center"/>
      <protection locked="0"/>
    </xf>
    <xf numFmtId="49" fontId="73" fillId="0" borderId="42" xfId="42" applyNumberFormat="1" applyFont="1" applyFill="1" applyBorder="1" applyAlignment="1" applyProtection="1">
      <alignment horizontal="left" vertical="center"/>
      <protection locked="0"/>
    </xf>
    <xf numFmtId="49" fontId="5" fillId="0" borderId="62" xfId="44" applyNumberFormat="1" applyFont="1" applyFill="1" applyBorder="1" applyAlignment="1" applyProtection="1">
      <alignment vertical="center"/>
      <protection locked="0"/>
    </xf>
    <xf numFmtId="49" fontId="5" fillId="0" borderId="63" xfId="44" applyNumberFormat="1" applyFont="1" applyFill="1" applyBorder="1" applyAlignment="1" applyProtection="1">
      <alignment vertical="center"/>
      <protection locked="0"/>
    </xf>
    <xf numFmtId="49" fontId="5" fillId="0" borderId="72" xfId="44" applyNumberFormat="1" applyFont="1" applyFill="1" applyBorder="1" applyAlignment="1" applyProtection="1">
      <alignment vertical="center"/>
      <protection locked="0"/>
    </xf>
    <xf numFmtId="49" fontId="5" fillId="0" borderId="41" xfId="44" applyNumberFormat="1" applyFont="1" applyFill="1" applyBorder="1" applyAlignment="1" applyProtection="1">
      <alignment horizontal="left" vertical="center"/>
      <protection locked="0"/>
    </xf>
    <xf numFmtId="49" fontId="5" fillId="0" borderId="0" xfId="44" applyNumberFormat="1" applyFont="1" applyFill="1" applyBorder="1" applyAlignment="1" applyProtection="1">
      <alignment horizontal="left" vertical="center"/>
      <protection locked="0"/>
    </xf>
    <xf numFmtId="49" fontId="5" fillId="0" borderId="42" xfId="44" applyNumberFormat="1" applyFont="1" applyFill="1" applyBorder="1" applyAlignment="1" applyProtection="1">
      <alignment horizontal="left" vertical="center"/>
      <protection locked="0"/>
    </xf>
    <xf numFmtId="0" fontId="75" fillId="28" borderId="113" xfId="42" applyFont="1" applyFill="1" applyBorder="1" applyAlignment="1" applyProtection="1">
      <alignment vertical="center"/>
      <protection locked="0"/>
    </xf>
    <xf numFmtId="167" fontId="75" fillId="0" borderId="166" xfId="42" applyNumberFormat="1" applyFont="1" applyFill="1" applyBorder="1" applyAlignment="1" applyProtection="1">
      <alignment horizontal="center" vertical="center"/>
    </xf>
    <xf numFmtId="167" fontId="75" fillId="0" borderId="167" xfId="42" applyNumberFormat="1" applyFont="1" applyFill="1" applyBorder="1" applyAlignment="1" applyProtection="1">
      <alignment horizontal="center" vertical="center"/>
    </xf>
    <xf numFmtId="0" fontId="76" fillId="35" borderId="0" xfId="42" applyFont="1" applyFill="1" applyBorder="1" applyAlignment="1" applyProtection="1">
      <alignment vertical="center"/>
    </xf>
    <xf numFmtId="0" fontId="78" fillId="28" borderId="0" xfId="42" applyFont="1" applyFill="1" applyBorder="1" applyAlignment="1" applyProtection="1">
      <alignment horizontal="left" vertical="center"/>
    </xf>
    <xf numFmtId="0" fontId="78" fillId="28" borderId="42" xfId="42" applyFont="1" applyFill="1" applyBorder="1" applyAlignment="1" applyProtection="1">
      <alignment horizontal="left" vertical="center"/>
    </xf>
    <xf numFmtId="44" fontId="73" fillId="28" borderId="165" xfId="42" applyNumberFormat="1" applyFont="1" applyFill="1" applyBorder="1" applyAlignment="1" applyProtection="1">
      <alignment horizontal="center" vertical="center"/>
    </xf>
    <xf numFmtId="44" fontId="73" fillId="28" borderId="166" xfId="42" applyNumberFormat="1" applyFont="1" applyFill="1" applyBorder="1" applyAlignment="1" applyProtection="1">
      <alignment horizontal="center" vertical="center"/>
    </xf>
    <xf numFmtId="44" fontId="73" fillId="28" borderId="167" xfId="42" applyNumberFormat="1" applyFont="1" applyFill="1" applyBorder="1" applyAlignment="1" applyProtection="1">
      <alignment horizontal="center" vertical="center"/>
    </xf>
    <xf numFmtId="0" fontId="10" fillId="33" borderId="108" xfId="44" applyFont="1" applyFill="1" applyBorder="1" applyAlignment="1" applyProtection="1">
      <alignment horizontal="center" vertical="center"/>
    </xf>
    <xf numFmtId="0" fontId="10" fillId="33" borderId="116" xfId="44" applyFont="1" applyFill="1" applyBorder="1" applyAlignment="1" applyProtection="1">
      <alignment horizontal="center" vertical="center"/>
    </xf>
    <xf numFmtId="49" fontId="5" fillId="0" borderId="117" xfId="44" applyNumberFormat="1" applyFont="1" applyFill="1" applyBorder="1" applyAlignment="1" applyProtection="1">
      <alignment vertical="center"/>
      <protection locked="0"/>
    </xf>
    <xf numFmtId="44" fontId="5" fillId="29" borderId="118" xfId="44" applyNumberFormat="1" applyFont="1" applyFill="1" applyBorder="1" applyAlignment="1" applyProtection="1">
      <alignment horizontal="right" vertical="center"/>
      <protection locked="0"/>
    </xf>
    <xf numFmtId="44" fontId="5" fillId="29" borderId="119" xfId="44" applyNumberFormat="1" applyFont="1" applyFill="1" applyBorder="1" applyAlignment="1" applyProtection="1">
      <alignment horizontal="right" vertical="center"/>
      <protection locked="0"/>
    </xf>
    <xf numFmtId="49" fontId="5" fillId="0" borderId="114" xfId="44" applyNumberFormat="1" applyFont="1" applyFill="1" applyBorder="1" applyAlignment="1" applyProtection="1">
      <alignment horizontal="left" vertical="center"/>
      <protection locked="0"/>
    </xf>
    <xf numFmtId="44" fontId="5" fillId="29" borderId="115" xfId="44" applyNumberFormat="1" applyFont="1" applyFill="1" applyBorder="1" applyAlignment="1" applyProtection="1">
      <alignment horizontal="right" vertical="center"/>
      <protection locked="0"/>
    </xf>
    <xf numFmtId="44" fontId="5" fillId="29" borderId="82" xfId="44" applyNumberFormat="1" applyFont="1" applyFill="1" applyBorder="1" applyAlignment="1" applyProtection="1">
      <alignment horizontal="right" vertical="center"/>
      <protection locked="0"/>
    </xf>
    <xf numFmtId="49" fontId="73" fillId="0" borderId="43" xfId="42" applyNumberFormat="1" applyFont="1" applyFill="1" applyBorder="1" applyAlignment="1" applyProtection="1">
      <alignment horizontal="left" vertical="center"/>
      <protection locked="0"/>
    </xf>
    <xf numFmtId="49" fontId="73" fillId="0" borderId="44" xfId="42" applyNumberFormat="1" applyFont="1" applyFill="1" applyBorder="1" applyAlignment="1" applyProtection="1">
      <alignment horizontal="left" vertical="center"/>
      <protection locked="0"/>
    </xf>
    <xf numFmtId="49" fontId="73" fillId="0" borderId="95" xfId="42" applyNumberFormat="1" applyFont="1" applyFill="1" applyBorder="1" applyAlignment="1" applyProtection="1">
      <alignment horizontal="left" vertical="center"/>
      <protection locked="0"/>
    </xf>
    <xf numFmtId="44" fontId="73" fillId="29" borderId="198" xfId="42" applyNumberFormat="1" applyFont="1" applyFill="1" applyBorder="1" applyAlignment="1" applyProtection="1">
      <alignment horizontal="right" vertical="center"/>
      <protection locked="0"/>
    </xf>
    <xf numFmtId="44" fontId="73" fillId="29" borderId="199" xfId="42" applyNumberFormat="1" applyFont="1" applyFill="1" applyBorder="1" applyAlignment="1" applyProtection="1">
      <alignment horizontal="right" vertical="center"/>
      <protection locked="0"/>
    </xf>
    <xf numFmtId="49" fontId="73" fillId="0" borderId="45" xfId="42" applyNumberFormat="1" applyFont="1" applyFill="1" applyBorder="1" applyAlignment="1" applyProtection="1">
      <alignment horizontal="left" vertical="center"/>
      <protection locked="0"/>
    </xf>
    <xf numFmtId="0" fontId="68" fillId="0" borderId="10" xfId="0" applyFont="1" applyBorder="1" applyAlignment="1"/>
    <xf numFmtId="0" fontId="75" fillId="28" borderId="10" xfId="42" applyFont="1" applyFill="1" applyBorder="1" applyAlignment="1" applyProtection="1">
      <alignment vertical="center"/>
      <protection locked="0"/>
    </xf>
    <xf numFmtId="0" fontId="75" fillId="33" borderId="108" xfId="42" applyFont="1" applyFill="1" applyBorder="1" applyAlignment="1" applyProtection="1">
      <alignment horizontal="center" vertical="center"/>
    </xf>
    <xf numFmtId="0" fontId="75" fillId="33" borderId="116" xfId="42" applyFont="1" applyFill="1" applyBorder="1" applyAlignment="1" applyProtection="1">
      <alignment horizontal="center" vertical="center"/>
    </xf>
    <xf numFmtId="49" fontId="73" fillId="0" borderId="117" xfId="42" applyNumberFormat="1" applyFont="1" applyFill="1" applyBorder="1" applyAlignment="1" applyProtection="1">
      <alignment vertical="center"/>
      <protection locked="0"/>
    </xf>
    <xf numFmtId="44" fontId="73" fillId="29" borderId="118" xfId="42" applyNumberFormat="1" applyFont="1" applyFill="1" applyBorder="1" applyAlignment="1" applyProtection="1">
      <alignment horizontal="right" vertical="center"/>
      <protection locked="0"/>
    </xf>
    <xf numFmtId="44" fontId="73" fillId="29" borderId="119" xfId="42" applyNumberFormat="1" applyFont="1" applyFill="1" applyBorder="1" applyAlignment="1" applyProtection="1">
      <alignment horizontal="right" vertical="center"/>
      <protection locked="0"/>
    </xf>
    <xf numFmtId="167" fontId="75" fillId="28" borderId="165" xfId="42" applyNumberFormat="1" applyFont="1" applyFill="1" applyBorder="1" applyAlignment="1" applyProtection="1">
      <alignment horizontal="center" vertical="center"/>
    </xf>
    <xf numFmtId="167" fontId="75" fillId="28" borderId="166" xfId="42" applyNumberFormat="1" applyFont="1" applyFill="1" applyBorder="1" applyAlignment="1" applyProtection="1">
      <alignment horizontal="center" vertical="center"/>
    </xf>
    <xf numFmtId="167" fontId="75" fillId="28" borderId="167" xfId="42" applyNumberFormat="1" applyFont="1" applyFill="1" applyBorder="1" applyAlignment="1" applyProtection="1">
      <alignment horizontal="center" vertical="center"/>
    </xf>
    <xf numFmtId="49" fontId="73" fillId="0" borderId="114" xfId="42" applyNumberFormat="1" applyFont="1" applyFill="1" applyBorder="1" applyAlignment="1" applyProtection="1">
      <alignment horizontal="left" vertical="center"/>
      <protection locked="0"/>
    </xf>
    <xf numFmtId="44" fontId="73" fillId="29" borderId="115" xfId="42" applyNumberFormat="1" applyFont="1" applyFill="1" applyBorder="1" applyAlignment="1" applyProtection="1">
      <alignment horizontal="right" vertical="center"/>
      <protection locked="0"/>
    </xf>
    <xf numFmtId="44" fontId="73" fillId="29" borderId="82" xfId="42" applyNumberFormat="1" applyFont="1" applyFill="1" applyBorder="1" applyAlignment="1" applyProtection="1">
      <alignment horizontal="right" vertical="center"/>
      <protection locked="0"/>
    </xf>
    <xf numFmtId="0" fontId="78" fillId="28" borderId="200" xfId="42" applyFont="1" applyFill="1" applyBorder="1" applyAlignment="1" applyProtection="1">
      <alignment horizontal="left" vertical="center"/>
    </xf>
    <xf numFmtId="0" fontId="78" fillId="28" borderId="201" xfId="42" applyFont="1" applyFill="1" applyBorder="1" applyAlignment="1" applyProtection="1">
      <alignment horizontal="left" vertical="center"/>
    </xf>
    <xf numFmtId="0" fontId="11" fillId="24" borderId="0" xfId="61" applyFont="1" applyFill="1" applyBorder="1" applyAlignment="1">
      <alignment horizontal="center"/>
    </xf>
    <xf numFmtId="0" fontId="0" fillId="0" borderId="0" xfId="0" applyAlignment="1">
      <alignment horizontal="center"/>
    </xf>
    <xf numFmtId="0" fontId="30" fillId="24" borderId="0" xfId="61" applyFont="1" applyFill="1" applyAlignment="1">
      <alignment horizontal="center"/>
    </xf>
    <xf numFmtId="0" fontId="7" fillId="30" borderId="62" xfId="43" applyFont="1" applyFill="1" applyBorder="1" applyAlignment="1" applyProtection="1">
      <alignment horizontal="center" vertical="center" wrapText="1"/>
      <protection locked="0"/>
    </xf>
    <xf numFmtId="0" fontId="7" fillId="30" borderId="43" xfId="43" applyFont="1" applyFill="1" applyBorder="1" applyAlignment="1" applyProtection="1">
      <alignment horizontal="center" vertical="center" wrapText="1"/>
      <protection locked="0"/>
    </xf>
    <xf numFmtId="0" fontId="7" fillId="30" borderId="120" xfId="43" applyFont="1" applyFill="1" applyBorder="1" applyAlignment="1" applyProtection="1">
      <alignment horizontal="center" vertical="center" wrapText="1"/>
      <protection locked="0"/>
    </xf>
    <xf numFmtId="0" fontId="7" fillId="30" borderId="121" xfId="43" applyFont="1" applyFill="1" applyBorder="1" applyAlignment="1" applyProtection="1">
      <alignment horizontal="center" vertical="center" wrapText="1"/>
      <protection locked="0"/>
    </xf>
    <xf numFmtId="0" fontId="7" fillId="30" borderId="122" xfId="43" applyFont="1" applyFill="1" applyBorder="1" applyAlignment="1" applyProtection="1">
      <alignment horizontal="center" vertical="center" wrapText="1"/>
      <protection locked="0"/>
    </xf>
    <xf numFmtId="0" fontId="7" fillId="30" borderId="72" xfId="43" applyFont="1" applyFill="1" applyBorder="1" applyAlignment="1" applyProtection="1">
      <alignment horizontal="center" vertical="center" wrapText="1"/>
      <protection locked="0"/>
    </xf>
    <xf numFmtId="0" fontId="7" fillId="30" borderId="45" xfId="43" applyFont="1" applyFill="1" applyBorder="1" applyAlignment="1" applyProtection="1">
      <alignment horizontal="center" vertical="center" wrapText="1"/>
      <protection locked="0"/>
    </xf>
    <xf numFmtId="0" fontId="10" fillId="30" borderId="105" xfId="42" applyFont="1" applyFill="1" applyBorder="1" applyAlignment="1" applyProtection="1">
      <alignment horizontal="center" vertical="center" wrapText="1"/>
      <protection locked="0"/>
    </xf>
    <xf numFmtId="0" fontId="10" fillId="30" borderId="31" xfId="42" applyFont="1" applyFill="1" applyBorder="1" applyAlignment="1" applyProtection="1">
      <alignment horizontal="center" vertical="center" wrapText="1"/>
      <protection locked="0"/>
    </xf>
    <xf numFmtId="0" fontId="62" fillId="28" borderId="51" xfId="0" applyFont="1" applyFill="1" applyBorder="1" applyAlignment="1">
      <alignment vertical="top" wrapText="1"/>
    </xf>
    <xf numFmtId="0" fontId="62" fillId="28" borderId="14" xfId="0" applyFont="1" applyFill="1" applyBorder="1" applyAlignment="1">
      <alignment vertical="top" wrapText="1"/>
    </xf>
    <xf numFmtId="0" fontId="64" fillId="28" borderId="0" xfId="0" applyFont="1" applyFill="1" applyAlignment="1">
      <alignment horizontal="center"/>
    </xf>
    <xf numFmtId="0" fontId="62" fillId="28" borderId="123" xfId="0" applyFont="1" applyFill="1" applyBorder="1" applyAlignment="1">
      <alignment vertical="top" wrapText="1"/>
    </xf>
    <xf numFmtId="0" fontId="62" fillId="28" borderId="124" xfId="0" applyFont="1" applyFill="1" applyBorder="1" applyAlignment="1">
      <alignment vertical="top" wrapText="1"/>
    </xf>
    <xf numFmtId="0" fontId="0" fillId="28" borderId="0" xfId="0" applyFill="1" applyAlignment="1">
      <alignment wrapText="1"/>
    </xf>
    <xf numFmtId="0" fontId="0" fillId="30" borderId="67" xfId="0" applyFill="1" applyBorder="1" applyAlignment="1">
      <alignment wrapText="1"/>
    </xf>
    <xf numFmtId="0" fontId="0" fillId="30" borderId="65" xfId="0" applyFill="1" applyBorder="1" applyAlignment="1">
      <alignment wrapText="1"/>
    </xf>
    <xf numFmtId="0" fontId="0" fillId="30" borderId="58" xfId="0" applyFill="1" applyBorder="1" applyAlignment="1">
      <alignment wrapText="1"/>
    </xf>
    <xf numFmtId="0" fontId="0" fillId="30" borderId="0" xfId="0" applyFill="1" applyBorder="1" applyAlignment="1">
      <alignment wrapText="1"/>
    </xf>
    <xf numFmtId="0" fontId="0" fillId="30" borderId="60" xfId="0" applyFill="1" applyBorder="1" applyAlignment="1">
      <alignment wrapText="1"/>
    </xf>
    <xf numFmtId="0" fontId="0" fillId="30" borderId="10" xfId="0" applyFill="1" applyBorder="1" applyAlignment="1">
      <alignment wrapText="1"/>
    </xf>
    <xf numFmtId="0" fontId="62" fillId="28" borderId="125" xfId="0" applyFont="1" applyFill="1" applyBorder="1" applyAlignment="1">
      <alignment vertical="top" wrapText="1"/>
    </xf>
    <xf numFmtId="0" fontId="62" fillId="28" borderId="126" xfId="0" applyFont="1" applyFill="1" applyBorder="1" applyAlignment="1">
      <alignment vertical="top" wrapText="1"/>
    </xf>
    <xf numFmtId="0" fontId="71" fillId="31" borderId="120" xfId="0" applyFont="1" applyFill="1" applyBorder="1" applyAlignment="1">
      <alignment horizontal="center" vertical="top" wrapText="1"/>
    </xf>
    <xf numFmtId="0" fontId="71" fillId="31" borderId="121" xfId="0" applyFont="1" applyFill="1" applyBorder="1" applyAlignment="1">
      <alignment horizontal="center" vertical="top" wrapText="1"/>
    </xf>
    <xf numFmtId="0" fontId="0" fillId="28" borderId="0" xfId="0" applyFill="1" applyAlignment="1">
      <alignment horizontal="left" vertical="top" wrapText="1" indent="1"/>
    </xf>
    <xf numFmtId="0" fontId="59" fillId="28" borderId="0" xfId="0" applyFont="1" applyFill="1" applyBorder="1"/>
    <xf numFmtId="0" fontId="59" fillId="28" borderId="100" xfId="0" applyFont="1" applyFill="1" applyBorder="1"/>
    <xf numFmtId="0" fontId="0" fillId="29" borderId="13" xfId="0" applyFill="1" applyBorder="1" applyAlignment="1">
      <alignment horizontal="left" wrapText="1"/>
    </xf>
    <xf numFmtId="0" fontId="0" fillId="29" borderId="15" xfId="0" applyFill="1" applyBorder="1" applyAlignment="1">
      <alignment horizontal="left" wrapText="1"/>
    </xf>
    <xf numFmtId="0" fontId="0" fillId="29" borderId="13" xfId="0" applyFill="1" applyBorder="1" applyAlignment="1">
      <alignment horizontal="left"/>
    </xf>
    <xf numFmtId="0" fontId="0" fillId="29" borderId="14" xfId="0" applyFill="1" applyBorder="1" applyAlignment="1">
      <alignment horizontal="left"/>
    </xf>
    <xf numFmtId="0" fontId="0" fillId="29" borderId="15" xfId="0" applyFill="1" applyBorder="1" applyAlignment="1">
      <alignment horizontal="left"/>
    </xf>
    <xf numFmtId="0" fontId="0" fillId="29" borderId="14" xfId="0" applyFill="1" applyBorder="1" applyAlignment="1">
      <alignment horizontal="left" wrapText="1"/>
    </xf>
    <xf numFmtId="0" fontId="0" fillId="29" borderId="13" xfId="0" applyFont="1" applyFill="1" applyBorder="1" applyAlignment="1">
      <alignment horizontal="left" wrapText="1"/>
    </xf>
    <xf numFmtId="0" fontId="0" fillId="29" borderId="14" xfId="0" applyFont="1" applyFill="1" applyBorder="1" applyAlignment="1">
      <alignment horizontal="left" wrapText="1"/>
    </xf>
    <xf numFmtId="0" fontId="0" fillId="29" borderId="15" xfId="0" applyFont="1" applyFill="1" applyBorder="1" applyAlignment="1">
      <alignment horizontal="left" wrapText="1"/>
    </xf>
    <xf numFmtId="0" fontId="58" fillId="28" borderId="0" xfId="0" applyFont="1" applyFill="1" applyAlignment="1">
      <alignment horizontal="center"/>
    </xf>
    <xf numFmtId="0" fontId="0" fillId="29" borderId="0" xfId="0" applyFill="1" applyBorder="1" applyAlignment="1">
      <alignment wrapText="1"/>
    </xf>
    <xf numFmtId="0" fontId="0" fillId="0" borderId="10" xfId="0" applyBorder="1" applyAlignment="1">
      <alignment wrapText="1"/>
    </xf>
    <xf numFmtId="0" fontId="0" fillId="29" borderId="126" xfId="0" applyFill="1" applyBorder="1" applyAlignment="1">
      <alignment horizontal="center" wrapText="1"/>
    </xf>
    <xf numFmtId="0" fontId="0" fillId="29" borderId="14" xfId="0" applyFill="1" applyBorder="1" applyAlignment="1">
      <alignment wrapText="1"/>
    </xf>
    <xf numFmtId="0" fontId="59" fillId="0" borderId="0" xfId="0" applyFont="1" applyAlignment="1">
      <alignment vertical="top" wrapText="1"/>
    </xf>
    <xf numFmtId="0" fontId="59" fillId="0" borderId="0" xfId="0" applyFont="1" applyAlignment="1">
      <alignment wrapText="1"/>
    </xf>
    <xf numFmtId="0" fontId="59" fillId="0" borderId="0" xfId="0" applyFont="1" applyAlignment="1">
      <alignment horizontal="left" vertical="justify" wrapText="1"/>
    </xf>
    <xf numFmtId="49" fontId="0" fillId="30" borderId="58" xfId="0" quotePrefix="1" applyNumberFormat="1" applyFont="1" applyFill="1" applyBorder="1" applyAlignment="1">
      <alignment vertical="top"/>
    </xf>
    <xf numFmtId="0" fontId="21" fillId="0" borderId="0" xfId="0" applyFont="1" applyAlignment="1">
      <alignment horizontal="left"/>
    </xf>
  </cellXfs>
  <cellStyles count="72">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urrency" xfId="28" builtinId="4"/>
    <cellStyle name="Currency 2" xfId="29"/>
    <cellStyle name="Currency 2 2" xfId="30"/>
    <cellStyle name="Currency 3" xfId="31"/>
    <cellStyle name="Explanatory Text 2" xfId="32"/>
    <cellStyle name="Good 2" xfId="33"/>
    <cellStyle name="Heading 1 2" xfId="34"/>
    <cellStyle name="Heading 2 2" xfId="35"/>
    <cellStyle name="Heading 3 2" xfId="36"/>
    <cellStyle name="Heading 4 2" xfId="37"/>
    <cellStyle name="Hyperlink" xfId="38" builtinId="8"/>
    <cellStyle name="Input 2" xfId="39"/>
    <cellStyle name="Linked Cell 2" xfId="40"/>
    <cellStyle name="Neutral 2" xfId="41"/>
    <cellStyle name="Normal" xfId="0" builtinId="0"/>
    <cellStyle name="Normal 2" xfId="42"/>
    <cellStyle name="Normal 2 2" xfId="43"/>
    <cellStyle name="Normal 2 2 2" xfId="44"/>
    <cellStyle name="Normal 2 3" xfId="45"/>
    <cellStyle name="Normal 2 3 2" xfId="46"/>
    <cellStyle name="Normal 2 3 3" xfId="47"/>
    <cellStyle name="Normal 2 3 3 2" xfId="48"/>
    <cellStyle name="Normal 2 4" xfId="49"/>
    <cellStyle name="Normal 3" xfId="50"/>
    <cellStyle name="Normal 3 2" xfId="51"/>
    <cellStyle name="Normal 4" xfId="52"/>
    <cellStyle name="Normal 4 2" xfId="53"/>
    <cellStyle name="Normal 4 2 2" xfId="54"/>
    <cellStyle name="Normal 5" xfId="55"/>
    <cellStyle name="Normal 5 2" xfId="56"/>
    <cellStyle name="Normal 5 2 2" xfId="57"/>
    <cellStyle name="Normal 6" xfId="58"/>
    <cellStyle name="Normal_LIHTC Allocation scoring synopsis" xfId="59"/>
    <cellStyle name="Normal_prelim oper pro forma" xfId="60"/>
    <cellStyle name="Normal_Unit Info by Building" xfId="61"/>
    <cellStyle name="Note 2" xfId="62"/>
    <cellStyle name="Note 2 2" xfId="63"/>
    <cellStyle name="Output 2" xfId="64"/>
    <cellStyle name="Percent" xfId="65" builtinId="5"/>
    <cellStyle name="Percent 2" xfId="66"/>
    <cellStyle name="Percent 3" xfId="67"/>
    <cellStyle name="Percent 3 2" xfId="68"/>
    <cellStyle name="Title 2" xfId="69"/>
    <cellStyle name="Total 2" xfId="70"/>
    <cellStyle name="Warning Text 2" xfId="71"/>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xdr:rowOff>
    </xdr:from>
    <xdr:to>
      <xdr:col>13</xdr:col>
      <xdr:colOff>650875</xdr:colOff>
      <xdr:row>7</xdr:row>
      <xdr:rowOff>171450</xdr:rowOff>
    </xdr:to>
    <xdr:sp macro="" textlink="">
      <xdr:nvSpPr>
        <xdr:cNvPr id="3" name="TextBox 2"/>
        <xdr:cNvSpPr txBox="1"/>
      </xdr:nvSpPr>
      <xdr:spPr>
        <a:xfrm>
          <a:off x="111125" y="190502"/>
          <a:ext cx="8937625" cy="1504948"/>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rPr>
            <a:t>LIHTC Operating</a:t>
          </a:r>
          <a:r>
            <a:rPr lang="en-US" sz="1400" b="1" i="0" u="none" strike="noStrike" baseline="0">
              <a:solidFill>
                <a:schemeClr val="dk1"/>
              </a:solidFill>
              <a:effectLst/>
              <a:latin typeface="+mn-lt"/>
              <a:ea typeface="+mn-ea"/>
              <a:cs typeface="+mn-cs"/>
            </a:rPr>
            <a:t> Pro Forma </a:t>
          </a:r>
        </a:p>
        <a:p>
          <a:r>
            <a:rPr lang="en-US" sz="1100" b="1" i="0" u="none" strike="noStrike">
              <a:solidFill>
                <a:schemeClr val="dk1"/>
              </a:solidFill>
              <a:effectLst/>
              <a:latin typeface="+mn-lt"/>
              <a:ea typeface="+mn-ea"/>
              <a:cs typeface="+mn-cs"/>
            </a:rPr>
            <a:t>Instructions:</a:t>
          </a:r>
        </a:p>
        <a:p>
          <a:pPr marL="0" marR="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Complete all 15 years of the pro forma.  Cells shaded green are</a:t>
          </a:r>
          <a:r>
            <a:rPr lang="en-US" sz="1100" b="0" i="0" u="none" strike="noStrike" baseline="0">
              <a:solidFill>
                <a:schemeClr val="dk1"/>
              </a:solidFill>
              <a:effectLst/>
              <a:latin typeface="+mn-lt"/>
              <a:ea typeface="+mn-ea"/>
              <a:cs typeface="+mn-cs"/>
            </a:rPr>
            <a:t> input cells.  All others will autopopulate.</a:t>
          </a:r>
          <a:endParaRPr lang="en-US"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Do not include any income from rent subsidies or operating subsidies.</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Do not include any income from commercial space.  </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Only include the income set-asides commited to on the LIHTC scoring sheet, even if these are not the most restrictive.   </a:t>
          </a:r>
        </a:p>
        <a:p>
          <a:pPr marL="0" marR="0" indent="0" defTabSz="914400" eaLnBrk="1" fontAlgn="auto" latinLnBrk="0" hangingPunct="1">
            <a:lnSpc>
              <a:spcPct val="100000"/>
            </a:lnSpc>
            <a:spcBef>
              <a:spcPts val="0"/>
            </a:spcBef>
            <a:spcAft>
              <a:spcPts val="0"/>
            </a:spcAft>
            <a:buClrTx/>
            <a:buSzTx/>
            <a:buFontTx/>
            <a:buNone/>
            <a:tabLst/>
            <a:defRPr/>
          </a:pPr>
          <a:r>
            <a:rPr lang="en-US" sz="1100" b="0" i="0" u="none" strike="noStrike">
              <a:solidFill>
                <a:schemeClr val="dk1"/>
              </a:solidFill>
              <a:effectLst/>
              <a:latin typeface="+mn-lt"/>
              <a:ea typeface="+mn-ea"/>
              <a:cs typeface="+mn-cs"/>
            </a:rPr>
            <a:t>• Operating Expenses should not include the cost of services for Supportive Housing.</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STERS/Application/2014%20Application/e3_combined_funders_forms_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A"/>
      <sheetName val="Form 1B"/>
      <sheetName val="Under_the_Hood"/>
      <sheetName val="Form 1C"/>
      <sheetName val="Form 1D"/>
      <sheetName val="Form 2A (Rural-NC)"/>
      <sheetName val="Form 2A (Rural-Rehab)"/>
      <sheetName val="ESDS-UnderTheHood"/>
      <sheetName val="Form 2B (Urban-NC)"/>
      <sheetName val="Form 2B (Urban-Rehab)"/>
      <sheetName val="Form 4"/>
      <sheetName val="Form 5"/>
      <sheetName val="Form 6A"/>
      <sheetName val="Form 6B"/>
      <sheetName val="Form 6C"/>
      <sheetName val="Form 6D"/>
      <sheetName val="Form 6E"/>
      <sheetName val="Form 7"/>
      <sheetName val="Form 8A "/>
      <sheetName val="Form 8B"/>
      <sheetName val="Form 8C"/>
      <sheetName val="ProForma At-A-Glance"/>
      <sheetName val="Form 8D"/>
      <sheetName val="Form 8E"/>
      <sheetName val="Form 9A"/>
      <sheetName val="Form 9B"/>
      <sheetName val="Form 9C"/>
      <sheetName val="Form 9D"/>
      <sheetName val="Form 9E"/>
      <sheetName val="Form 10"/>
      <sheetName val="Form 11"/>
      <sheetName val="LIHTC_ScoringLists"/>
      <sheetName val="HTF Rollup"/>
    </sheetNames>
    <sheetDataSet>
      <sheetData sheetId="0"/>
      <sheetData sheetId="1"/>
      <sheetData sheetId="2">
        <row r="10">
          <cell r="C10" t="str">
            <v xml:space="preserve">Grant </v>
          </cell>
        </row>
        <row r="11">
          <cell r="C11" t="str">
            <v>Loan</v>
          </cell>
        </row>
        <row r="16">
          <cell r="C16" t="str">
            <v>Public</v>
          </cell>
        </row>
        <row r="17">
          <cell r="C17" t="str">
            <v>Private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http://www.wshfc.org/limits/map.aspx"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68"/>
  <sheetViews>
    <sheetView showGridLines="0" topLeftCell="A10" zoomScaleNormal="100" workbookViewId="0">
      <selection activeCell="J68" sqref="J68"/>
    </sheetView>
  </sheetViews>
  <sheetFormatPr defaultColWidth="8.88671875" defaultRowHeight="14.4" x14ac:dyDescent="0.3"/>
  <cols>
    <col min="1" max="1" width="11.109375" style="2" customWidth="1"/>
    <col min="2" max="2" width="7.5546875" style="2" customWidth="1"/>
    <col min="3" max="3" width="51.6640625" style="2" bestFit="1" customWidth="1"/>
    <col min="4" max="4" width="3.6640625" style="2" customWidth="1"/>
    <col min="5" max="16384" width="8.88671875" style="2"/>
  </cols>
  <sheetData>
    <row r="1" spans="1:6" ht="18.75" x14ac:dyDescent="0.3">
      <c r="A1" s="544" t="s">
        <v>644</v>
      </c>
      <c r="B1" s="544"/>
      <c r="C1" s="544"/>
      <c r="D1" s="544"/>
      <c r="E1" s="544"/>
      <c r="F1" s="544"/>
    </row>
    <row r="2" spans="1:6" ht="15" x14ac:dyDescent="0.25">
      <c r="A2" s="8"/>
      <c r="B2" s="8"/>
      <c r="C2" s="8"/>
      <c r="D2" s="8"/>
      <c r="E2" s="8"/>
    </row>
    <row r="3" spans="1:6" s="8" customFormat="1" ht="15.75" x14ac:dyDescent="0.25">
      <c r="A3" s="9" t="s">
        <v>27</v>
      </c>
      <c r="C3" s="545"/>
      <c r="D3" s="546"/>
      <c r="E3" s="546"/>
      <c r="F3" s="547"/>
    </row>
    <row r="4" spans="1:6" s="8" customFormat="1" ht="15" x14ac:dyDescent="0.25"/>
    <row r="5" spans="1:6" s="13" customFormat="1" ht="15" x14ac:dyDescent="0.25">
      <c r="A5" s="45" t="s">
        <v>81</v>
      </c>
    </row>
    <row r="6" spans="1:6" s="13" customFormat="1" ht="15" customHeight="1" x14ac:dyDescent="0.25">
      <c r="A6" s="540" t="s">
        <v>124</v>
      </c>
      <c r="B6" s="540"/>
      <c r="C6" s="540"/>
      <c r="D6" s="540"/>
      <c r="E6" s="540"/>
      <c r="F6" s="540"/>
    </row>
    <row r="7" spans="1:6" s="13" customFormat="1" ht="15" x14ac:dyDescent="0.25">
      <c r="B7" s="54"/>
      <c r="C7" s="39" t="s">
        <v>77</v>
      </c>
    </row>
    <row r="8" spans="1:6" s="13" customFormat="1" ht="15" x14ac:dyDescent="0.25">
      <c r="B8" s="54"/>
      <c r="C8" s="39" t="s">
        <v>78</v>
      </c>
    </row>
    <row r="9" spans="1:6" s="13" customFormat="1" ht="15" x14ac:dyDescent="0.25"/>
    <row r="10" spans="1:6" s="13" customFormat="1" ht="15" x14ac:dyDescent="0.25">
      <c r="A10" s="45" t="s">
        <v>229</v>
      </c>
    </row>
    <row r="11" spans="1:6" s="13" customFormat="1" ht="15" x14ac:dyDescent="0.25">
      <c r="B11" s="54"/>
      <c r="C11" s="39" t="s">
        <v>209</v>
      </c>
    </row>
    <row r="12" spans="1:6" s="13" customFormat="1" ht="15" x14ac:dyDescent="0.25">
      <c r="A12" s="1"/>
      <c r="B12" s="54"/>
      <c r="C12" s="39" t="s">
        <v>210</v>
      </c>
    </row>
    <row r="13" spans="1:6" s="13" customFormat="1" ht="15" x14ac:dyDescent="0.25">
      <c r="A13" s="1"/>
      <c r="B13" s="54"/>
      <c r="C13" s="39" t="s">
        <v>211</v>
      </c>
    </row>
    <row r="14" spans="1:6" s="13" customFormat="1" ht="15" x14ac:dyDescent="0.25">
      <c r="A14" s="1"/>
    </row>
    <row r="15" spans="1:6" s="13" customFormat="1" ht="15" x14ac:dyDescent="0.25">
      <c r="A15" s="45" t="s">
        <v>542</v>
      </c>
    </row>
    <row r="16" spans="1:6" s="13" customFormat="1" ht="15" x14ac:dyDescent="0.25">
      <c r="B16" s="54"/>
      <c r="C16" s="262" t="s">
        <v>543</v>
      </c>
    </row>
    <row r="17" spans="1:6" s="13" customFormat="1" ht="15" x14ac:dyDescent="0.25">
      <c r="A17" s="100"/>
      <c r="B17" s="54"/>
      <c r="C17" s="262" t="s">
        <v>541</v>
      </c>
    </row>
    <row r="18" spans="1:6" s="13" customFormat="1" ht="15" x14ac:dyDescent="0.25">
      <c r="A18" s="45"/>
    </row>
    <row r="19" spans="1:6" s="358" customFormat="1" ht="15" x14ac:dyDescent="0.25">
      <c r="A19" s="45"/>
      <c r="B19" s="54">
        <v>0</v>
      </c>
      <c r="C19" s="31" t="s">
        <v>606</v>
      </c>
    </row>
    <row r="20" spans="1:6" s="358" customFormat="1" ht="15" x14ac:dyDescent="0.25">
      <c r="A20" s="45"/>
      <c r="B20" s="54">
        <v>0</v>
      </c>
      <c r="C20" s="30" t="s">
        <v>607</v>
      </c>
    </row>
    <row r="21" spans="1:6" s="358" customFormat="1" ht="15" x14ac:dyDescent="0.25">
      <c r="A21" s="45"/>
      <c r="B21" s="54">
        <v>0</v>
      </c>
      <c r="C21" s="30" t="s">
        <v>605</v>
      </c>
    </row>
    <row r="22" spans="1:6" s="358" customFormat="1" ht="15" x14ac:dyDescent="0.25">
      <c r="A22" s="45"/>
      <c r="B22" s="364" t="e">
        <f>B19/(B20+B21)</f>
        <v>#DIV/0!</v>
      </c>
      <c r="C22" s="30" t="s">
        <v>608</v>
      </c>
    </row>
    <row r="23" spans="1:6" s="358" customFormat="1" ht="15" x14ac:dyDescent="0.25">
      <c r="A23" s="45"/>
      <c r="B23" s="363"/>
    </row>
    <row r="24" spans="1:6" ht="15" x14ac:dyDescent="0.25">
      <c r="A24" s="45" t="s">
        <v>82</v>
      </c>
      <c r="B24" s="8"/>
      <c r="C24" s="8"/>
      <c r="D24" s="8"/>
      <c r="E24" s="8"/>
    </row>
    <row r="25" spans="1:6" ht="15" x14ac:dyDescent="0.25">
      <c r="A25" s="8"/>
      <c r="B25" s="54"/>
      <c r="C25" s="3" t="s">
        <v>15</v>
      </c>
      <c r="D25" s="8"/>
      <c r="E25" s="8"/>
    </row>
    <row r="26" spans="1:6" ht="15" x14ac:dyDescent="0.25">
      <c r="A26" s="8"/>
      <c r="B26" s="54"/>
      <c r="C26" s="3" t="s">
        <v>16</v>
      </c>
      <c r="D26" s="8"/>
      <c r="E26" s="8"/>
    </row>
    <row r="27" spans="1:6" x14ac:dyDescent="0.3">
      <c r="A27" s="8"/>
      <c r="B27" s="54"/>
      <c r="C27" s="43" t="s">
        <v>80</v>
      </c>
      <c r="D27" s="8"/>
      <c r="E27" s="8"/>
    </row>
    <row r="28" spans="1:6" x14ac:dyDescent="0.3">
      <c r="A28" s="8"/>
      <c r="B28" s="8"/>
      <c r="C28" s="8"/>
      <c r="D28" s="8"/>
      <c r="E28" s="8"/>
    </row>
    <row r="29" spans="1:6" x14ac:dyDescent="0.3">
      <c r="A29" s="45" t="s">
        <v>83</v>
      </c>
      <c r="B29" s="8"/>
      <c r="C29" s="8"/>
      <c r="D29" s="8"/>
      <c r="E29" s="8"/>
    </row>
    <row r="30" spans="1:6" ht="15" customHeight="1" x14ac:dyDescent="0.3">
      <c r="A30" s="8" t="s">
        <v>14</v>
      </c>
      <c r="B30" s="54"/>
      <c r="C30" s="542" t="s">
        <v>231</v>
      </c>
      <c r="D30" s="542"/>
      <c r="E30" s="542"/>
      <c r="F30" s="542"/>
    </row>
    <row r="31" spans="1:6" x14ac:dyDescent="0.3">
      <c r="A31" s="8"/>
      <c r="B31" s="4"/>
      <c r="C31" s="542"/>
      <c r="D31" s="542"/>
      <c r="E31" s="542"/>
      <c r="F31" s="542"/>
    </row>
    <row r="32" spans="1:6" ht="15" customHeight="1" x14ac:dyDescent="0.3">
      <c r="A32" s="8"/>
      <c r="B32" s="54"/>
      <c r="C32" s="543" t="s">
        <v>232</v>
      </c>
      <c r="D32" s="543"/>
      <c r="E32" s="543"/>
      <c r="F32" s="543"/>
    </row>
    <row r="33" spans="1:8" x14ac:dyDescent="0.3">
      <c r="A33" s="8"/>
      <c r="B33" s="8"/>
      <c r="C33" s="543"/>
      <c r="D33" s="543"/>
      <c r="E33" s="543"/>
      <c r="F33" s="543"/>
    </row>
    <row r="34" spans="1:8" x14ac:dyDescent="0.3">
      <c r="A34" s="8"/>
      <c r="B34" s="8"/>
      <c r="C34" s="543"/>
      <c r="D34" s="543"/>
      <c r="E34" s="543"/>
      <c r="F34" s="543"/>
    </row>
    <row r="35" spans="1:8" s="13" customFormat="1" x14ac:dyDescent="0.3">
      <c r="A35" s="45" t="s">
        <v>234</v>
      </c>
    </row>
    <row r="36" spans="1:8" s="13" customFormat="1" ht="15" customHeight="1" x14ac:dyDescent="0.3">
      <c r="A36" s="540" t="s">
        <v>628</v>
      </c>
      <c r="B36" s="540"/>
      <c r="C36" s="540"/>
      <c r="D36" s="540"/>
      <c r="E36" s="540"/>
      <c r="F36" s="540"/>
    </row>
    <row r="37" spans="1:8" s="358" customFormat="1" ht="39.6" customHeight="1" x14ac:dyDescent="0.3">
      <c r="A37" s="548" t="s">
        <v>629</v>
      </c>
      <c r="B37" s="548"/>
      <c r="C37" s="548"/>
      <c r="D37" s="548"/>
      <c r="E37" s="548"/>
      <c r="F37" s="548"/>
    </row>
    <row r="38" spans="1:8" s="13" customFormat="1" x14ac:dyDescent="0.3">
      <c r="B38" s="54"/>
      <c r="C38" s="169" t="s">
        <v>77</v>
      </c>
    </row>
    <row r="39" spans="1:8" s="13" customFormat="1" x14ac:dyDescent="0.3">
      <c r="B39" s="54"/>
      <c r="C39" s="169" t="s">
        <v>78</v>
      </c>
    </row>
    <row r="40" spans="1:8" s="13" customFormat="1" x14ac:dyDescent="0.3"/>
    <row r="41" spans="1:8" s="13" customFormat="1" x14ac:dyDescent="0.3">
      <c r="A41" s="45" t="s">
        <v>84</v>
      </c>
    </row>
    <row r="42" spans="1:8" s="7" customFormat="1" x14ac:dyDescent="0.3">
      <c r="A42" s="44" t="s">
        <v>233</v>
      </c>
      <c r="B42" s="8"/>
      <c r="C42" s="8"/>
      <c r="D42" s="8"/>
      <c r="E42" s="8"/>
    </row>
    <row r="43" spans="1:8" s="7" customFormat="1" x14ac:dyDescent="0.3">
      <c r="A43" s="8"/>
      <c r="B43" s="54"/>
      <c r="C43" s="8" t="s">
        <v>5</v>
      </c>
      <c r="D43" s="8"/>
      <c r="E43" s="8"/>
      <c r="G43" s="6"/>
      <c r="H43" s="6"/>
    </row>
    <row r="44" spans="1:8" s="7" customFormat="1" x14ac:dyDescent="0.3">
      <c r="A44" s="8"/>
      <c r="B44" s="54"/>
      <c r="C44" s="8" t="s">
        <v>26</v>
      </c>
      <c r="D44" s="8"/>
      <c r="E44" s="8"/>
      <c r="G44" s="6"/>
      <c r="H44" s="6"/>
    </row>
    <row r="45" spans="1:8" s="13" customFormat="1" x14ac:dyDescent="0.3">
      <c r="B45" s="54"/>
      <c r="C45" s="72" t="s">
        <v>108</v>
      </c>
      <c r="G45" s="6"/>
      <c r="H45" s="6"/>
    </row>
    <row r="46" spans="1:8" s="7" customFormat="1" x14ac:dyDescent="0.3">
      <c r="A46" s="8"/>
      <c r="B46" s="54"/>
      <c r="C46" s="72" t="s">
        <v>206</v>
      </c>
      <c r="D46" s="8"/>
      <c r="E46" s="8"/>
    </row>
    <row r="48" spans="1:8" x14ac:dyDescent="0.3">
      <c r="A48" s="45" t="s">
        <v>85</v>
      </c>
    </row>
    <row r="49" spans="1:8" s="13" customFormat="1" ht="15" customHeight="1" x14ac:dyDescent="0.3">
      <c r="A49" s="541" t="s">
        <v>230</v>
      </c>
      <c r="B49" s="541"/>
      <c r="C49" s="541"/>
      <c r="D49" s="541"/>
      <c r="E49" s="541"/>
      <c r="F49" s="541"/>
    </row>
    <row r="50" spans="1:8" s="13" customFormat="1" ht="17.25" customHeight="1" x14ac:dyDescent="0.3">
      <c r="A50" s="541"/>
      <c r="B50" s="541"/>
      <c r="C50" s="541"/>
      <c r="D50" s="541"/>
      <c r="E50" s="541"/>
      <c r="F50" s="541"/>
    </row>
    <row r="51" spans="1:8" x14ac:dyDescent="0.3">
      <c r="B51" s="34"/>
      <c r="C51" s="39" t="s">
        <v>79</v>
      </c>
      <c r="E51" s="71"/>
    </row>
    <row r="53" spans="1:8" s="13" customFormat="1" x14ac:dyDescent="0.3">
      <c r="A53" s="45" t="s">
        <v>191</v>
      </c>
    </row>
    <row r="54" spans="1:8" s="13" customFormat="1" x14ac:dyDescent="0.3">
      <c r="A54" s="107" t="s">
        <v>190</v>
      </c>
    </row>
    <row r="55" spans="1:8" s="13" customFormat="1" x14ac:dyDescent="0.3">
      <c r="B55" s="54"/>
      <c r="C55" s="72" t="s">
        <v>212</v>
      </c>
      <c r="G55" s="6"/>
      <c r="H55" s="6"/>
    </row>
    <row r="56" spans="1:8" s="13" customFormat="1" x14ac:dyDescent="0.3">
      <c r="B56" s="54"/>
      <c r="C56" s="102" t="s">
        <v>213</v>
      </c>
      <c r="G56" s="6"/>
      <c r="H56" s="6"/>
    </row>
    <row r="57" spans="1:8" s="13" customFormat="1" x14ac:dyDescent="0.3">
      <c r="B57" s="54"/>
      <c r="C57" s="102" t="s">
        <v>604</v>
      </c>
      <c r="G57" s="6"/>
      <c r="H57" s="6"/>
    </row>
    <row r="58" spans="1:8" s="13" customFormat="1" x14ac:dyDescent="0.3">
      <c r="B58" s="54"/>
      <c r="C58" s="42" t="s">
        <v>214</v>
      </c>
      <c r="G58" s="6"/>
      <c r="H58" s="6"/>
    </row>
    <row r="60" spans="1:8" s="13" customFormat="1" x14ac:dyDescent="0.3">
      <c r="A60" s="45" t="s">
        <v>545</v>
      </c>
    </row>
    <row r="61" spans="1:8" s="13" customFormat="1" ht="17.399999999999999" customHeight="1" x14ac:dyDescent="0.3">
      <c r="A61" s="540" t="s">
        <v>544</v>
      </c>
      <c r="B61" s="540"/>
      <c r="C61" s="540"/>
      <c r="D61" s="540"/>
      <c r="E61" s="540"/>
      <c r="F61" s="540"/>
    </row>
    <row r="62" spans="1:8" s="13" customFormat="1" x14ac:dyDescent="0.3">
      <c r="B62" s="54"/>
      <c r="C62" s="261" t="s">
        <v>540</v>
      </c>
      <c r="E62" s="71"/>
    </row>
    <row r="63" spans="1:8" s="13" customFormat="1" x14ac:dyDescent="0.3">
      <c r="B63" s="54"/>
      <c r="C63" s="261" t="s">
        <v>78</v>
      </c>
    </row>
    <row r="66" spans="1:3" x14ac:dyDescent="0.3">
      <c r="A66" s="45" t="s">
        <v>650</v>
      </c>
    </row>
    <row r="67" spans="1:3" x14ac:dyDescent="0.3">
      <c r="A67" s="44" t="s">
        <v>643</v>
      </c>
    </row>
    <row r="68" spans="1:3" x14ac:dyDescent="0.3">
      <c r="C68" s="71"/>
    </row>
  </sheetData>
  <mergeCells count="9">
    <mergeCell ref="A61:F61"/>
    <mergeCell ref="A49:F50"/>
    <mergeCell ref="C30:F31"/>
    <mergeCell ref="C32:F34"/>
    <mergeCell ref="A1:F1"/>
    <mergeCell ref="C3:F3"/>
    <mergeCell ref="A6:F6"/>
    <mergeCell ref="A36:F36"/>
    <mergeCell ref="A37:F37"/>
  </mergeCells>
  <pageMargins left="0.7" right="0.7" top="0.75" bottom="0.75" header="0.3" footer="0.3"/>
  <pageSetup fitToHeight="2" orientation="portrait" r:id="rId1"/>
  <headerFooter>
    <oddFooter>&amp;L&amp;A - &amp;P&amp;R2015 WSHFC 9% Addendum</oddFooter>
  </headerFooter>
  <rowBreaks count="1" manualBreakCount="1">
    <brk id="4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41"/>
  <sheetViews>
    <sheetView zoomScaleNormal="100" workbookViewId="0">
      <selection activeCell="E11" sqref="E11:J11"/>
    </sheetView>
  </sheetViews>
  <sheetFormatPr defaultColWidth="9.109375" defaultRowHeight="14.4" x14ac:dyDescent="0.3"/>
  <cols>
    <col min="1" max="1" width="4.109375" style="41" customWidth="1"/>
    <col min="2" max="2" width="9.109375" style="41" customWidth="1"/>
    <col min="3" max="3" width="10" style="41" customWidth="1"/>
    <col min="4" max="4" width="9.88671875" style="41" customWidth="1"/>
    <col min="5" max="6" width="9.109375" style="41"/>
    <col min="7" max="7" width="6" style="41" customWidth="1"/>
    <col min="8" max="8" width="3.88671875" style="41" customWidth="1"/>
    <col min="9" max="9" width="9.109375" style="41"/>
    <col min="10" max="10" width="9.109375" style="41" customWidth="1"/>
    <col min="11" max="16384" width="9.109375" style="41"/>
  </cols>
  <sheetData>
    <row r="1" spans="1:10" ht="18.75" x14ac:dyDescent="0.3">
      <c r="A1" s="735" t="s">
        <v>17</v>
      </c>
      <c r="B1" s="735"/>
      <c r="C1" s="735"/>
      <c r="D1" s="735"/>
      <c r="E1" s="735"/>
      <c r="F1" s="735"/>
      <c r="G1" s="735"/>
      <c r="H1" s="735"/>
      <c r="I1" s="735"/>
    </row>
    <row r="2" spans="1:10" ht="15" x14ac:dyDescent="0.25">
      <c r="A2" s="761" t="s">
        <v>19</v>
      </c>
      <c r="B2" s="761"/>
      <c r="C2" s="761"/>
      <c r="D2" s="761"/>
      <c r="E2" s="761"/>
      <c r="F2" s="761"/>
      <c r="G2" s="761"/>
      <c r="H2" s="761"/>
      <c r="I2" s="761"/>
    </row>
    <row r="4" spans="1:10" x14ac:dyDescent="0.3">
      <c r="A4" s="738" t="s">
        <v>18</v>
      </c>
      <c r="B4" s="738"/>
      <c r="C4" s="738"/>
      <c r="D4" s="738"/>
      <c r="E4" s="738"/>
      <c r="F4" s="738"/>
      <c r="G4" s="738"/>
      <c r="H4" s="738"/>
      <c r="I4" s="738"/>
      <c r="J4" s="738"/>
    </row>
    <row r="5" spans="1:10" x14ac:dyDescent="0.3">
      <c r="A5" s="738"/>
      <c r="B5" s="738"/>
      <c r="C5" s="738"/>
      <c r="D5" s="738"/>
      <c r="E5" s="738"/>
      <c r="F5" s="738"/>
      <c r="G5" s="738"/>
      <c r="H5" s="738"/>
      <c r="I5" s="738"/>
      <c r="J5" s="738"/>
    </row>
    <row r="6" spans="1:10" x14ac:dyDescent="0.3">
      <c r="A6" s="738"/>
      <c r="B6" s="738"/>
      <c r="C6" s="738"/>
      <c r="D6" s="738"/>
      <c r="E6" s="738"/>
      <c r="F6" s="738"/>
      <c r="G6" s="738"/>
      <c r="H6" s="738"/>
      <c r="I6" s="738"/>
      <c r="J6" s="738"/>
    </row>
    <row r="7" spans="1:10" x14ac:dyDescent="0.3">
      <c r="A7" s="738"/>
      <c r="B7" s="738"/>
      <c r="C7" s="738"/>
      <c r="D7" s="738"/>
      <c r="E7" s="738"/>
      <c r="F7" s="738"/>
      <c r="G7" s="738"/>
      <c r="H7" s="738"/>
      <c r="I7" s="738"/>
      <c r="J7" s="738"/>
    </row>
    <row r="9" spans="1:10" ht="15" x14ac:dyDescent="0.25">
      <c r="A9" s="61" t="s">
        <v>93</v>
      </c>
    </row>
    <row r="11" spans="1:10" ht="15" x14ac:dyDescent="0.25">
      <c r="B11" s="750" t="s">
        <v>94</v>
      </c>
      <c r="C11" s="750"/>
      <c r="D11" s="751"/>
      <c r="E11" s="752"/>
      <c r="F11" s="757"/>
      <c r="G11" s="757"/>
      <c r="H11" s="757"/>
      <c r="I11" s="757"/>
      <c r="J11" s="753"/>
    </row>
    <row r="12" spans="1:10" ht="15" x14ac:dyDescent="0.25">
      <c r="B12" s="750" t="s">
        <v>95</v>
      </c>
      <c r="C12" s="750"/>
      <c r="D12" s="751"/>
      <c r="E12" s="752"/>
      <c r="F12" s="757"/>
      <c r="G12" s="757"/>
      <c r="H12" s="757"/>
      <c r="I12" s="757"/>
      <c r="J12" s="753"/>
    </row>
    <row r="13" spans="1:10" ht="15" x14ac:dyDescent="0.25">
      <c r="B13" s="750" t="s">
        <v>96</v>
      </c>
      <c r="C13" s="750"/>
      <c r="D13" s="751"/>
      <c r="E13" s="754"/>
      <c r="F13" s="755"/>
      <c r="G13" s="755"/>
      <c r="H13" s="755"/>
      <c r="I13" s="755"/>
      <c r="J13" s="756"/>
    </row>
    <row r="14" spans="1:10" ht="15" x14ac:dyDescent="0.25">
      <c r="B14" s="750" t="s">
        <v>88</v>
      </c>
      <c r="C14" s="750"/>
      <c r="D14" s="751"/>
      <c r="E14" s="758"/>
      <c r="F14" s="759"/>
      <c r="G14" s="759"/>
      <c r="H14" s="759"/>
      <c r="I14" s="759"/>
      <c r="J14" s="760"/>
    </row>
    <row r="15" spans="1:10" ht="15" x14ac:dyDescent="0.25">
      <c r="B15" s="750" t="s">
        <v>89</v>
      </c>
      <c r="C15" s="750"/>
      <c r="D15" s="751"/>
      <c r="E15" s="752"/>
      <c r="F15" s="753"/>
      <c r="G15" s="62" t="s">
        <v>100</v>
      </c>
      <c r="H15" s="55" t="s">
        <v>99</v>
      </c>
      <c r="I15" s="62" t="s">
        <v>101</v>
      </c>
      <c r="J15" s="56"/>
    </row>
    <row r="16" spans="1:10" ht="15" customHeight="1" x14ac:dyDescent="0.25">
      <c r="B16" s="750" t="s">
        <v>90</v>
      </c>
      <c r="C16" s="750"/>
      <c r="D16" s="751"/>
      <c r="E16" s="752"/>
      <c r="F16" s="753"/>
      <c r="G16" s="62" t="s">
        <v>102</v>
      </c>
      <c r="H16" s="754"/>
      <c r="I16" s="755"/>
      <c r="J16" s="756"/>
    </row>
    <row r="17" spans="1:10" ht="15" x14ac:dyDescent="0.25">
      <c r="B17" s="750" t="s">
        <v>97</v>
      </c>
      <c r="C17" s="750"/>
      <c r="D17" s="751"/>
      <c r="E17" s="752"/>
      <c r="F17" s="757"/>
      <c r="G17" s="757"/>
      <c r="H17" s="757"/>
      <c r="I17" s="757"/>
      <c r="J17" s="753"/>
    </row>
    <row r="18" spans="1:10" ht="15" x14ac:dyDescent="0.25">
      <c r="B18" s="750" t="s">
        <v>98</v>
      </c>
      <c r="C18" s="750"/>
      <c r="D18" s="750"/>
      <c r="E18" s="752"/>
      <c r="F18" s="757"/>
      <c r="G18" s="757"/>
      <c r="H18" s="757"/>
      <c r="I18" s="757"/>
      <c r="J18" s="753"/>
    </row>
    <row r="19" spans="1:10" ht="15" x14ac:dyDescent="0.25">
      <c r="C19" s="63"/>
      <c r="D19" s="64"/>
      <c r="E19" s="64"/>
      <c r="F19" s="63"/>
      <c r="G19" s="63"/>
      <c r="H19" s="63"/>
    </row>
    <row r="20" spans="1:10" ht="15" x14ac:dyDescent="0.25">
      <c r="B20" s="63"/>
      <c r="C20" s="63"/>
      <c r="D20" s="63"/>
      <c r="E20" s="63"/>
      <c r="F20" s="63"/>
      <c r="G20" s="63"/>
      <c r="H20" s="63"/>
    </row>
    <row r="22" spans="1:10" ht="15" x14ac:dyDescent="0.25">
      <c r="A22" s="61" t="s">
        <v>21</v>
      </c>
    </row>
    <row r="23" spans="1:10" s="65" customFormat="1" ht="15" x14ac:dyDescent="0.25"/>
    <row r="24" spans="1:10" s="65" customFormat="1" ht="15" customHeight="1" x14ac:dyDescent="0.3">
      <c r="B24" s="738" t="s">
        <v>103</v>
      </c>
      <c r="C24" s="738"/>
      <c r="D24" s="738"/>
      <c r="E24" s="738"/>
      <c r="F24" s="738"/>
      <c r="G24" s="738"/>
      <c r="H24" s="738"/>
      <c r="I24" s="738"/>
      <c r="J24" s="738"/>
    </row>
    <row r="25" spans="1:10" s="65" customFormat="1" ht="30" customHeight="1" x14ac:dyDescent="0.3">
      <c r="A25" s="66"/>
      <c r="B25" s="738"/>
      <c r="C25" s="738"/>
      <c r="D25" s="738"/>
      <c r="E25" s="738"/>
      <c r="F25" s="738"/>
      <c r="G25" s="738"/>
      <c r="H25" s="738"/>
      <c r="I25" s="738"/>
      <c r="J25" s="738"/>
    </row>
    <row r="26" spans="1:10" s="65" customFormat="1" ht="15" x14ac:dyDescent="0.25">
      <c r="A26" s="66"/>
      <c r="B26" s="66"/>
      <c r="C26" s="66"/>
      <c r="D26" s="66"/>
      <c r="E26" s="66"/>
      <c r="F26" s="66"/>
      <c r="G26" s="66"/>
      <c r="H26" s="55"/>
      <c r="I26" s="49" t="s">
        <v>77</v>
      </c>
      <c r="J26" s="66"/>
    </row>
    <row r="27" spans="1:10" s="65" customFormat="1" x14ac:dyDescent="0.3">
      <c r="A27" s="66"/>
      <c r="B27" s="66"/>
      <c r="C27" s="66"/>
      <c r="D27" s="66"/>
      <c r="E27" s="66"/>
      <c r="F27" s="66"/>
      <c r="G27" s="66"/>
      <c r="H27" s="55"/>
      <c r="I27" s="49" t="s">
        <v>78</v>
      </c>
      <c r="J27" s="66"/>
    </row>
    <row r="28" spans="1:10" s="65" customFormat="1" x14ac:dyDescent="0.3">
      <c r="A28" s="66"/>
      <c r="B28" s="66"/>
      <c r="C28" s="66"/>
      <c r="D28" s="66"/>
      <c r="E28" s="66"/>
      <c r="F28" s="66"/>
      <c r="G28" s="66"/>
      <c r="H28" s="57"/>
      <c r="I28" s="49"/>
      <c r="J28" s="66"/>
    </row>
    <row r="29" spans="1:10" s="65" customFormat="1" x14ac:dyDescent="0.3">
      <c r="B29" s="65" t="s">
        <v>22</v>
      </c>
    </row>
    <row r="30" spans="1:10" x14ac:dyDescent="0.3">
      <c r="B30" s="750" t="s">
        <v>23</v>
      </c>
      <c r="C30" s="750"/>
      <c r="D30" s="751"/>
      <c r="E30" s="752"/>
      <c r="F30" s="757"/>
      <c r="G30" s="757"/>
      <c r="H30" s="757"/>
      <c r="I30" s="757"/>
      <c r="J30" s="753"/>
    </row>
    <row r="31" spans="1:10" x14ac:dyDescent="0.3">
      <c r="B31" s="750" t="s">
        <v>92</v>
      </c>
      <c r="C31" s="750"/>
      <c r="D31" s="751"/>
      <c r="E31" s="58"/>
      <c r="F31" s="59"/>
      <c r="G31" s="59"/>
      <c r="H31" s="59"/>
      <c r="I31" s="59"/>
      <c r="J31" s="60"/>
    </row>
    <row r="32" spans="1:10" x14ac:dyDescent="0.3">
      <c r="B32" s="750" t="s">
        <v>88</v>
      </c>
      <c r="C32" s="750"/>
      <c r="D32" s="751"/>
      <c r="E32" s="758"/>
      <c r="F32" s="759"/>
      <c r="G32" s="759"/>
      <c r="H32" s="759"/>
      <c r="I32" s="759"/>
      <c r="J32" s="760"/>
    </row>
    <row r="33" spans="2:10" x14ac:dyDescent="0.3">
      <c r="B33" s="750" t="s">
        <v>89</v>
      </c>
      <c r="C33" s="750"/>
      <c r="D33" s="751"/>
      <c r="E33" s="752"/>
      <c r="F33" s="753"/>
      <c r="G33" s="62" t="s">
        <v>100</v>
      </c>
      <c r="H33" s="55" t="s">
        <v>99</v>
      </c>
      <c r="I33" s="62" t="s">
        <v>101</v>
      </c>
      <c r="J33" s="56"/>
    </row>
    <row r="34" spans="2:10" ht="15" customHeight="1" x14ac:dyDescent="0.3">
      <c r="B34" s="750" t="s">
        <v>90</v>
      </c>
      <c r="C34" s="750"/>
      <c r="D34" s="751"/>
      <c r="E34" s="752"/>
      <c r="F34" s="753"/>
      <c r="G34" s="62" t="s">
        <v>102</v>
      </c>
      <c r="H34" s="754"/>
      <c r="I34" s="755"/>
      <c r="J34" s="756"/>
    </row>
    <row r="35" spans="2:10" x14ac:dyDescent="0.3">
      <c r="B35" s="750" t="s">
        <v>91</v>
      </c>
      <c r="C35" s="750"/>
      <c r="D35" s="751"/>
      <c r="E35" s="752"/>
      <c r="F35" s="757"/>
      <c r="G35" s="757"/>
      <c r="H35" s="757"/>
      <c r="I35" s="757"/>
      <c r="J35" s="753"/>
    </row>
    <row r="36" spans="2:10" s="65" customFormat="1" x14ac:dyDescent="0.3"/>
    <row r="37" spans="2:10" s="65" customFormat="1" x14ac:dyDescent="0.3"/>
    <row r="38" spans="2:10" s="65" customFormat="1" x14ac:dyDescent="0.3"/>
    <row r="39" spans="2:10" s="65" customFormat="1" x14ac:dyDescent="0.3"/>
    <row r="40" spans="2:10" s="65" customFormat="1" x14ac:dyDescent="0.3"/>
    <row r="41" spans="2:10" s="65" customFormat="1" x14ac:dyDescent="0.3"/>
  </sheetData>
  <mergeCells count="33">
    <mergeCell ref="A1:I1"/>
    <mergeCell ref="A2:I2"/>
    <mergeCell ref="B12:D12"/>
    <mergeCell ref="B13:D13"/>
    <mergeCell ref="E11:J11"/>
    <mergeCell ref="E12:J12"/>
    <mergeCell ref="E13:J13"/>
    <mergeCell ref="B11:D11"/>
    <mergeCell ref="B16:D16"/>
    <mergeCell ref="B17:D17"/>
    <mergeCell ref="B18:D18"/>
    <mergeCell ref="A4:J7"/>
    <mergeCell ref="E15:F15"/>
    <mergeCell ref="E14:J14"/>
    <mergeCell ref="B15:D15"/>
    <mergeCell ref="E17:J17"/>
    <mergeCell ref="E18:J18"/>
    <mergeCell ref="H16:J16"/>
    <mergeCell ref="E16:F16"/>
    <mergeCell ref="B14:D14"/>
    <mergeCell ref="B24:J25"/>
    <mergeCell ref="B32:D32"/>
    <mergeCell ref="E32:J32"/>
    <mergeCell ref="B33:D33"/>
    <mergeCell ref="E33:F33"/>
    <mergeCell ref="B30:D30"/>
    <mergeCell ref="E30:J30"/>
    <mergeCell ref="B31:D31"/>
    <mergeCell ref="B34:D34"/>
    <mergeCell ref="E34:F34"/>
    <mergeCell ref="H34:J34"/>
    <mergeCell ref="B35:D35"/>
    <mergeCell ref="E35:J35"/>
  </mergeCells>
  <pageMargins left="0.7" right="0.7" top="0.75" bottom="0.75" header="0.3" footer="0.3"/>
  <pageSetup scale="93" firstPageNumber="5" orientation="portrait" r:id="rId1"/>
  <headerFooter>
    <oddFooter>&amp;L&amp;A - &amp;P&amp;R2015 WSHFC 9% Addendum</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47"/>
  <sheetViews>
    <sheetView showGridLines="0" tabSelected="1" topLeftCell="A28" zoomScaleNormal="100" workbookViewId="0">
      <selection activeCell="H52" sqref="H52"/>
    </sheetView>
  </sheetViews>
  <sheetFormatPr defaultRowHeight="14.4" x14ac:dyDescent="0.3"/>
  <cols>
    <col min="1" max="1" width="11.33203125" customWidth="1"/>
    <col min="2" max="2" width="7.33203125" customWidth="1"/>
    <col min="3" max="3" width="4.44140625" customWidth="1"/>
    <col min="6" max="6" width="12.33203125" customWidth="1"/>
    <col min="7" max="7" width="6.33203125" customWidth="1"/>
    <col min="9" max="9" width="10.6640625" customWidth="1"/>
    <col min="10" max="10" width="10.88671875" customWidth="1"/>
  </cols>
  <sheetData>
    <row r="1" spans="1:10" ht="18.75" x14ac:dyDescent="0.3">
      <c r="A1" s="544" t="s">
        <v>24</v>
      </c>
      <c r="B1" s="544"/>
      <c r="C1" s="544"/>
      <c r="D1" s="544"/>
      <c r="E1" s="544"/>
      <c r="F1" s="544"/>
      <c r="G1" s="544"/>
      <c r="H1" s="544"/>
      <c r="I1" s="544"/>
      <c r="J1" s="544"/>
    </row>
    <row r="3" spans="1:10" x14ac:dyDescent="0.3">
      <c r="A3" s="768" t="s">
        <v>104</v>
      </c>
      <c r="B3" s="768"/>
      <c r="C3" s="768"/>
      <c r="D3" s="768"/>
      <c r="E3" s="768"/>
      <c r="F3" s="768"/>
      <c r="G3" s="768"/>
      <c r="H3" s="768"/>
      <c r="I3" s="768"/>
      <c r="J3" s="768"/>
    </row>
    <row r="4" spans="1:10" x14ac:dyDescent="0.3">
      <c r="A4" s="768"/>
      <c r="B4" s="768"/>
      <c r="C4" s="768"/>
      <c r="D4" s="768"/>
      <c r="E4" s="768"/>
      <c r="F4" s="768"/>
      <c r="G4" s="768"/>
      <c r="H4" s="768"/>
      <c r="I4" s="768"/>
      <c r="J4" s="768"/>
    </row>
    <row r="5" spans="1:10" x14ac:dyDescent="0.3">
      <c r="A5" s="768"/>
      <c r="B5" s="768"/>
      <c r="C5" s="768"/>
      <c r="D5" s="768"/>
      <c r="E5" s="768"/>
      <c r="F5" s="768"/>
      <c r="G5" s="768"/>
      <c r="H5" s="768"/>
      <c r="I5" s="768"/>
      <c r="J5" s="768"/>
    </row>
    <row r="6" spans="1:10" x14ac:dyDescent="0.3">
      <c r="A6" s="768"/>
      <c r="B6" s="768"/>
      <c r="C6" s="768"/>
      <c r="D6" s="768"/>
      <c r="E6" s="768"/>
      <c r="F6" s="768"/>
      <c r="G6" s="768"/>
      <c r="H6" s="768"/>
      <c r="I6" s="768"/>
      <c r="J6" s="768"/>
    </row>
    <row r="7" spans="1:10" x14ac:dyDescent="0.3">
      <c r="A7" s="768"/>
      <c r="B7" s="768"/>
      <c r="C7" s="768"/>
      <c r="D7" s="768"/>
      <c r="E7" s="768"/>
      <c r="F7" s="768"/>
      <c r="G7" s="768"/>
      <c r="H7" s="768"/>
      <c r="I7" s="768"/>
      <c r="J7" s="768"/>
    </row>
    <row r="8" spans="1:10" x14ac:dyDescent="0.3">
      <c r="A8" s="768"/>
      <c r="B8" s="768"/>
      <c r="C8" s="768"/>
      <c r="D8" s="768"/>
      <c r="E8" s="768"/>
      <c r="F8" s="768"/>
      <c r="G8" s="768"/>
      <c r="H8" s="768"/>
      <c r="I8" s="768"/>
      <c r="J8" s="768"/>
    </row>
    <row r="9" spans="1:10" x14ac:dyDescent="0.3">
      <c r="A9" s="768"/>
      <c r="B9" s="768"/>
      <c r="C9" s="768"/>
      <c r="D9" s="768"/>
      <c r="E9" s="768"/>
      <c r="F9" s="768"/>
      <c r="G9" s="768"/>
      <c r="H9" s="768"/>
      <c r="I9" s="768"/>
      <c r="J9" s="768"/>
    </row>
    <row r="10" spans="1:10" x14ac:dyDescent="0.3">
      <c r="A10" s="768"/>
      <c r="B10" s="768"/>
      <c r="C10" s="768"/>
      <c r="D10" s="768"/>
      <c r="E10" s="768"/>
      <c r="F10" s="768"/>
      <c r="G10" s="768"/>
      <c r="H10" s="768"/>
      <c r="I10" s="768"/>
      <c r="J10" s="768"/>
    </row>
    <row r="11" spans="1:10" x14ac:dyDescent="0.3">
      <c r="A11" s="768"/>
      <c r="B11" s="768"/>
      <c r="C11" s="768"/>
      <c r="D11" s="768"/>
      <c r="E11" s="768"/>
      <c r="F11" s="768"/>
      <c r="G11" s="768"/>
      <c r="H11" s="768"/>
      <c r="I11" s="768"/>
      <c r="J11" s="768"/>
    </row>
    <row r="12" spans="1:10" x14ac:dyDescent="0.3">
      <c r="A12" s="768"/>
      <c r="B12" s="768"/>
      <c r="C12" s="768"/>
      <c r="D12" s="768"/>
      <c r="E12" s="768"/>
      <c r="F12" s="768"/>
      <c r="G12" s="768"/>
      <c r="H12" s="768"/>
      <c r="I12" s="768"/>
      <c r="J12" s="768"/>
    </row>
    <row r="13" spans="1:10" x14ac:dyDescent="0.3">
      <c r="A13" s="768"/>
      <c r="B13" s="768"/>
      <c r="C13" s="768"/>
      <c r="D13" s="768"/>
      <c r="E13" s="768"/>
      <c r="F13" s="768"/>
      <c r="G13" s="768"/>
      <c r="H13" s="768"/>
      <c r="I13" s="768"/>
      <c r="J13" s="768"/>
    </row>
    <row r="14" spans="1:10" x14ac:dyDescent="0.3">
      <c r="A14" s="768"/>
      <c r="B14" s="768"/>
      <c r="C14" s="768"/>
      <c r="D14" s="768"/>
      <c r="E14" s="768"/>
      <c r="F14" s="768"/>
      <c r="G14" s="768"/>
      <c r="H14" s="768"/>
      <c r="I14" s="768"/>
      <c r="J14" s="768"/>
    </row>
    <row r="15" spans="1:10" x14ac:dyDescent="0.3">
      <c r="A15" s="768"/>
      <c r="B15" s="768"/>
      <c r="C15" s="768"/>
      <c r="D15" s="768"/>
      <c r="E15" s="768"/>
      <c r="F15" s="768"/>
      <c r="G15" s="768"/>
      <c r="H15" s="768"/>
      <c r="I15" s="768"/>
      <c r="J15" s="768"/>
    </row>
    <row r="16" spans="1:10" x14ac:dyDescent="0.3">
      <c r="A16" s="768"/>
      <c r="B16" s="768"/>
      <c r="C16" s="768"/>
      <c r="D16" s="768"/>
      <c r="E16" s="768"/>
      <c r="F16" s="768"/>
      <c r="G16" s="768"/>
      <c r="H16" s="768"/>
      <c r="I16" s="768"/>
      <c r="J16" s="768"/>
    </row>
    <row r="17" spans="1:10" x14ac:dyDescent="0.3">
      <c r="A17" s="768"/>
      <c r="B17" s="768"/>
      <c r="C17" s="768"/>
      <c r="D17" s="768"/>
      <c r="E17" s="768"/>
      <c r="F17" s="768"/>
      <c r="G17" s="768"/>
      <c r="H17" s="768"/>
      <c r="I17" s="768"/>
      <c r="J17" s="768"/>
    </row>
    <row r="18" spans="1:10" x14ac:dyDescent="0.3">
      <c r="A18" s="768"/>
      <c r="B18" s="768"/>
      <c r="C18" s="768"/>
      <c r="D18" s="768"/>
      <c r="E18" s="768"/>
      <c r="F18" s="768"/>
      <c r="G18" s="768"/>
      <c r="H18" s="768"/>
      <c r="I18" s="768"/>
      <c r="J18" s="768"/>
    </row>
    <row r="19" spans="1:10" x14ac:dyDescent="0.3">
      <c r="A19" s="768"/>
      <c r="B19" s="768"/>
      <c r="C19" s="768"/>
      <c r="D19" s="768"/>
      <c r="E19" s="768"/>
      <c r="F19" s="768"/>
      <c r="G19" s="768"/>
      <c r="H19" s="768"/>
      <c r="I19" s="768"/>
      <c r="J19" s="768"/>
    </row>
    <row r="20" spans="1:10" x14ac:dyDescent="0.3">
      <c r="A20" s="768"/>
      <c r="B20" s="768"/>
      <c r="C20" s="768"/>
      <c r="D20" s="768"/>
      <c r="E20" s="768"/>
      <c r="F20" s="768"/>
      <c r="G20" s="768"/>
      <c r="H20" s="768"/>
      <c r="I20" s="768"/>
      <c r="J20" s="768"/>
    </row>
    <row r="21" spans="1:10" x14ac:dyDescent="0.3">
      <c r="A21" s="768"/>
      <c r="B21" s="768"/>
      <c r="C21" s="768"/>
      <c r="D21" s="768"/>
      <c r="E21" s="768"/>
      <c r="F21" s="768"/>
      <c r="G21" s="768"/>
      <c r="H21" s="768"/>
      <c r="I21" s="768"/>
      <c r="J21" s="768"/>
    </row>
    <row r="22" spans="1:10" x14ac:dyDescent="0.3">
      <c r="A22" s="768"/>
      <c r="B22" s="768"/>
      <c r="C22" s="768"/>
      <c r="D22" s="768"/>
      <c r="E22" s="768"/>
      <c r="F22" s="768"/>
      <c r="G22" s="768"/>
      <c r="H22" s="768"/>
      <c r="I22" s="768"/>
      <c r="J22" s="768"/>
    </row>
    <row r="23" spans="1:10" x14ac:dyDescent="0.3">
      <c r="A23" s="768"/>
      <c r="B23" s="768"/>
      <c r="C23" s="768"/>
      <c r="D23" s="768"/>
      <c r="E23" s="768"/>
      <c r="F23" s="768"/>
      <c r="G23" s="768"/>
      <c r="H23" s="768"/>
      <c r="I23" s="768"/>
      <c r="J23" s="768"/>
    </row>
    <row r="24" spans="1:10" x14ac:dyDescent="0.3">
      <c r="A24" s="768"/>
      <c r="B24" s="768"/>
      <c r="C24" s="768"/>
      <c r="D24" s="768"/>
      <c r="E24" s="768"/>
      <c r="F24" s="768"/>
      <c r="G24" s="768"/>
      <c r="H24" s="768"/>
      <c r="I24" s="768"/>
      <c r="J24" s="768"/>
    </row>
    <row r="25" spans="1:10" x14ac:dyDescent="0.3">
      <c r="A25" s="768"/>
      <c r="B25" s="768"/>
      <c r="C25" s="768"/>
      <c r="D25" s="768"/>
      <c r="E25" s="768"/>
      <c r="F25" s="768"/>
      <c r="G25" s="768"/>
      <c r="H25" s="768"/>
      <c r="I25" s="768"/>
      <c r="J25" s="768"/>
    </row>
    <row r="26" spans="1:10" x14ac:dyDescent="0.3">
      <c r="A26" s="768"/>
      <c r="B26" s="768"/>
      <c r="C26" s="768"/>
      <c r="D26" s="768"/>
      <c r="E26" s="768"/>
      <c r="F26" s="768"/>
      <c r="G26" s="768"/>
      <c r="H26" s="768"/>
      <c r="I26" s="768"/>
      <c r="J26" s="768"/>
    </row>
    <row r="27" spans="1:10" x14ac:dyDescent="0.3">
      <c r="A27" s="768"/>
      <c r="B27" s="768"/>
      <c r="C27" s="768"/>
      <c r="D27" s="768"/>
      <c r="E27" s="768"/>
      <c r="F27" s="768"/>
      <c r="G27" s="768"/>
      <c r="H27" s="768"/>
      <c r="I27" s="768"/>
      <c r="J27" s="768"/>
    </row>
    <row r="28" spans="1:10" x14ac:dyDescent="0.3">
      <c r="A28" s="768"/>
      <c r="B28" s="768"/>
      <c r="C28" s="768"/>
      <c r="D28" s="768"/>
      <c r="E28" s="768"/>
      <c r="F28" s="768"/>
      <c r="G28" s="768"/>
      <c r="H28" s="768"/>
      <c r="I28" s="768"/>
      <c r="J28" s="768"/>
    </row>
    <row r="29" spans="1:10" x14ac:dyDescent="0.3">
      <c r="A29" s="768"/>
      <c r="B29" s="768"/>
      <c r="C29" s="768"/>
      <c r="D29" s="768"/>
      <c r="E29" s="768"/>
      <c r="F29" s="768"/>
      <c r="G29" s="768"/>
      <c r="H29" s="768"/>
      <c r="I29" s="768"/>
      <c r="J29" s="768"/>
    </row>
    <row r="30" spans="1:10" x14ac:dyDescent="0.3">
      <c r="A30" s="768"/>
      <c r="B30" s="768"/>
      <c r="C30" s="768"/>
      <c r="D30" s="768"/>
      <c r="E30" s="768"/>
      <c r="F30" s="768"/>
      <c r="G30" s="768"/>
      <c r="H30" s="768"/>
      <c r="I30" s="768"/>
      <c r="J30" s="768"/>
    </row>
    <row r="31" spans="1:10" x14ac:dyDescent="0.3">
      <c r="A31" s="768"/>
      <c r="B31" s="768"/>
      <c r="C31" s="768"/>
      <c r="D31" s="768"/>
      <c r="E31" s="768"/>
      <c r="F31" s="768"/>
      <c r="G31" s="768"/>
      <c r="H31" s="768"/>
      <c r="I31" s="768"/>
      <c r="J31" s="768"/>
    </row>
    <row r="32" spans="1:10" x14ac:dyDescent="0.3">
      <c r="A32" s="768"/>
      <c r="B32" s="768"/>
      <c r="C32" s="768"/>
      <c r="D32" s="768"/>
      <c r="E32" s="768"/>
      <c r="F32" s="768"/>
      <c r="G32" s="768"/>
      <c r="H32" s="768"/>
      <c r="I32" s="768"/>
      <c r="J32" s="768"/>
    </row>
    <row r="33" spans="1:10" x14ac:dyDescent="0.3">
      <c r="A33" s="768"/>
      <c r="B33" s="768"/>
      <c r="C33" s="768"/>
      <c r="D33" s="768"/>
      <c r="E33" s="768"/>
      <c r="F33" s="768"/>
      <c r="G33" s="768"/>
      <c r="H33" s="768"/>
      <c r="I33" s="768"/>
      <c r="J33" s="768"/>
    </row>
    <row r="34" spans="1:10" x14ac:dyDescent="0.3">
      <c r="A34" s="768"/>
      <c r="B34" s="768"/>
      <c r="C34" s="768"/>
      <c r="D34" s="768"/>
      <c r="E34" s="768"/>
      <c r="F34" s="768"/>
      <c r="G34" s="768"/>
      <c r="H34" s="768"/>
      <c r="I34" s="768"/>
      <c r="J34" s="768"/>
    </row>
    <row r="35" spans="1:10" x14ac:dyDescent="0.3">
      <c r="A35" s="768"/>
      <c r="B35" s="768"/>
      <c r="C35" s="768"/>
      <c r="D35" s="768"/>
      <c r="E35" s="768"/>
      <c r="F35" s="768"/>
      <c r="G35" s="768"/>
      <c r="H35" s="768"/>
      <c r="I35" s="768"/>
      <c r="J35" s="768"/>
    </row>
    <row r="36" spans="1:10" x14ac:dyDescent="0.3">
      <c r="A36" s="768"/>
      <c r="B36" s="768"/>
      <c r="C36" s="768"/>
      <c r="D36" s="768"/>
      <c r="E36" s="768"/>
      <c r="F36" s="768"/>
      <c r="G36" s="768"/>
      <c r="H36" s="768"/>
      <c r="I36" s="768"/>
      <c r="J36" s="768"/>
    </row>
    <row r="37" spans="1:10" x14ac:dyDescent="0.3">
      <c r="A37" s="768"/>
      <c r="B37" s="768"/>
      <c r="C37" s="768"/>
      <c r="D37" s="768"/>
      <c r="E37" s="768"/>
      <c r="F37" s="768"/>
      <c r="G37" s="768"/>
      <c r="H37" s="768"/>
      <c r="I37" s="768"/>
      <c r="J37" s="768"/>
    </row>
    <row r="38" spans="1:10" x14ac:dyDescent="0.3">
      <c r="A38" s="768"/>
      <c r="B38" s="768"/>
      <c r="C38" s="768"/>
      <c r="D38" s="768"/>
      <c r="E38" s="768"/>
      <c r="F38" s="768"/>
      <c r="G38" s="768"/>
      <c r="H38" s="768"/>
      <c r="I38" s="768"/>
      <c r="J38" s="768"/>
    </row>
    <row r="39" spans="1:10" x14ac:dyDescent="0.3">
      <c r="A39" s="766" t="s">
        <v>109</v>
      </c>
      <c r="B39" s="766"/>
      <c r="C39" s="766"/>
      <c r="D39" s="766"/>
      <c r="E39" s="766"/>
      <c r="F39" s="766"/>
      <c r="G39" s="766"/>
      <c r="H39" s="766"/>
      <c r="I39" s="766"/>
      <c r="J39" s="766"/>
    </row>
    <row r="40" spans="1:10" x14ac:dyDescent="0.3">
      <c r="A40" s="766"/>
      <c r="B40" s="766"/>
      <c r="C40" s="766"/>
      <c r="D40" s="766"/>
      <c r="E40" s="766"/>
      <c r="F40" s="766"/>
      <c r="G40" s="766"/>
      <c r="H40" s="766"/>
      <c r="I40" s="766"/>
      <c r="J40" s="766"/>
    </row>
    <row r="41" spans="1:10" x14ac:dyDescent="0.3">
      <c r="A41" s="767"/>
      <c r="B41" s="767"/>
      <c r="C41" s="767"/>
      <c r="D41" s="767"/>
      <c r="E41" s="767"/>
      <c r="F41" s="767"/>
      <c r="G41" s="767"/>
      <c r="H41" s="767"/>
      <c r="I41" s="767"/>
      <c r="J41" s="767"/>
    </row>
    <row r="42" spans="1:10" s="47" customFormat="1" x14ac:dyDescent="0.3">
      <c r="A42" s="48"/>
      <c r="B42" s="48"/>
      <c r="C42" s="48"/>
      <c r="D42" s="48"/>
      <c r="E42" s="48"/>
      <c r="F42" s="48"/>
      <c r="G42" s="48"/>
      <c r="H42" s="48"/>
      <c r="I42" s="48"/>
      <c r="J42" s="48"/>
    </row>
    <row r="43" spans="1:10" ht="22.95" customHeight="1" x14ac:dyDescent="0.3">
      <c r="A43" s="6" t="s">
        <v>105</v>
      </c>
      <c r="B43" s="50"/>
      <c r="C43" s="50"/>
      <c r="D43" s="762"/>
      <c r="E43" s="762"/>
      <c r="F43" s="762"/>
      <c r="G43" s="762"/>
      <c r="H43" s="762"/>
      <c r="I43" s="762"/>
      <c r="J43" s="762"/>
    </row>
    <row r="44" spans="1:10" s="52" customFormat="1" ht="7.5" customHeight="1" x14ac:dyDescent="0.3">
      <c r="A44" s="69"/>
      <c r="B44" s="42"/>
      <c r="C44" s="42"/>
      <c r="D44" s="53"/>
      <c r="E44" s="53"/>
      <c r="F44" s="53"/>
      <c r="G44" s="53"/>
      <c r="H44" s="53"/>
      <c r="I44" s="53"/>
      <c r="J44" s="53"/>
    </row>
    <row r="45" spans="1:10" ht="22.95" customHeight="1" x14ac:dyDescent="0.3">
      <c r="A45" s="6" t="s">
        <v>106</v>
      </c>
      <c r="B45" s="51"/>
      <c r="C45" s="51"/>
      <c r="D45" s="763"/>
      <c r="E45" s="763"/>
      <c r="F45" s="763"/>
      <c r="G45" s="763"/>
      <c r="H45" s="763"/>
      <c r="I45" s="763"/>
      <c r="J45" s="763"/>
    </row>
    <row r="46" spans="1:10" s="47" customFormat="1" ht="22.95" customHeight="1" x14ac:dyDescent="0.3">
      <c r="A46" s="68" t="s">
        <v>107</v>
      </c>
      <c r="B46" s="51"/>
      <c r="C46" s="51"/>
      <c r="D46" s="764"/>
      <c r="E46" s="764"/>
      <c r="F46" s="764"/>
      <c r="G46" s="764"/>
      <c r="H46" s="764"/>
      <c r="I46" s="764"/>
      <c r="J46" s="764"/>
    </row>
    <row r="47" spans="1:10" ht="22.95" customHeight="1" x14ac:dyDescent="0.3">
      <c r="A47" s="6" t="s">
        <v>25</v>
      </c>
      <c r="B47" s="51"/>
      <c r="C47" s="51"/>
      <c r="D47" s="765"/>
      <c r="E47" s="765"/>
      <c r="F47" s="765"/>
      <c r="G47" s="67" t="s">
        <v>20</v>
      </c>
      <c r="H47" s="765"/>
      <c r="I47" s="765"/>
      <c r="J47" s="765"/>
    </row>
  </sheetData>
  <mergeCells count="8">
    <mergeCell ref="A1:J1"/>
    <mergeCell ref="D43:J43"/>
    <mergeCell ref="D45:J45"/>
    <mergeCell ref="D46:J46"/>
    <mergeCell ref="H47:J47"/>
    <mergeCell ref="A39:J41"/>
    <mergeCell ref="A3:J38"/>
    <mergeCell ref="D47:F47"/>
  </mergeCells>
  <pageMargins left="0.7" right="0.7" top="0.75" bottom="0.75" header="0.3" footer="0.3"/>
  <pageSetup scale="93" firstPageNumber="5" orientation="portrait" r:id="rId1"/>
  <headerFooter>
    <oddFooter>&amp;L&amp;A - &amp;P&amp;R2015 WSHFC 9% Addendum</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N232"/>
  <sheetViews>
    <sheetView topLeftCell="A196" zoomScaleNormal="100" workbookViewId="0">
      <selection activeCell="H236" sqref="H236"/>
    </sheetView>
  </sheetViews>
  <sheetFormatPr defaultColWidth="8.88671875" defaultRowHeight="14.4" x14ac:dyDescent="0.3"/>
  <cols>
    <col min="1" max="1" width="1.5546875" style="14" customWidth="1"/>
    <col min="2" max="2" width="4.44140625" style="14" customWidth="1"/>
    <col min="3" max="3" width="2.109375" style="14" customWidth="1"/>
    <col min="4" max="4" width="2.88671875" style="14" customWidth="1"/>
    <col min="5" max="5" width="10.5546875" style="14" customWidth="1"/>
    <col min="6" max="6" width="9.109375" style="14" customWidth="1"/>
    <col min="7" max="7" width="10.88671875" style="14" customWidth="1"/>
    <col min="8" max="8" width="12.33203125" style="14" customWidth="1"/>
    <col min="9" max="9" width="9.88671875" style="14" customWidth="1"/>
    <col min="10" max="10" width="7.44140625" style="14" customWidth="1"/>
    <col min="11" max="11" width="15.44140625" style="14" customWidth="1"/>
    <col min="12" max="12" width="12" style="14" bestFit="1" customWidth="1"/>
    <col min="13" max="13" width="9.109375" style="14" customWidth="1"/>
    <col min="14" max="14" width="3.33203125" style="14" customWidth="1"/>
    <col min="15" max="16384" width="8.88671875" style="14"/>
  </cols>
  <sheetData>
    <row r="1" spans="2:13" ht="18.75" x14ac:dyDescent="0.3">
      <c r="B1" s="549" t="s">
        <v>246</v>
      </c>
      <c r="C1" s="549"/>
      <c r="D1" s="549"/>
      <c r="E1" s="549"/>
      <c r="F1" s="549"/>
      <c r="G1" s="549"/>
      <c r="H1" s="549"/>
      <c r="I1" s="549"/>
      <c r="J1" s="549"/>
      <c r="K1" s="549"/>
      <c r="L1" s="549"/>
      <c r="M1" s="549"/>
    </row>
    <row r="2" spans="2:13" ht="15" x14ac:dyDescent="0.25">
      <c r="B2" s="15"/>
      <c r="C2" s="15"/>
      <c r="D2" s="15"/>
      <c r="E2" s="15"/>
      <c r="F2" s="15"/>
      <c r="G2" s="15"/>
      <c r="H2" s="15"/>
      <c r="I2" s="15"/>
      <c r="J2" s="15"/>
      <c r="K2" s="15"/>
      <c r="L2" s="15"/>
      <c r="M2" s="15"/>
    </row>
    <row r="3" spans="2:13" ht="4.5" customHeight="1" x14ac:dyDescent="0.3">
      <c r="B3" s="556" t="s">
        <v>666</v>
      </c>
      <c r="C3" s="557"/>
      <c r="D3" s="557"/>
      <c r="E3" s="557"/>
      <c r="F3" s="557"/>
      <c r="G3" s="557"/>
      <c r="H3" s="557"/>
      <c r="I3" s="557"/>
      <c r="J3" s="557"/>
      <c r="K3" s="557"/>
      <c r="L3" s="557"/>
      <c r="M3" s="558"/>
    </row>
    <row r="4" spans="2:13" x14ac:dyDescent="0.3">
      <c r="B4" s="559"/>
      <c r="C4" s="560"/>
      <c r="D4" s="560"/>
      <c r="E4" s="560"/>
      <c r="F4" s="560"/>
      <c r="G4" s="560"/>
      <c r="H4" s="560"/>
      <c r="I4" s="560"/>
      <c r="J4" s="560"/>
      <c r="K4" s="560"/>
      <c r="L4" s="560"/>
      <c r="M4" s="561"/>
    </row>
    <row r="5" spans="2:13" x14ac:dyDescent="0.3">
      <c r="B5" s="559"/>
      <c r="C5" s="560"/>
      <c r="D5" s="560"/>
      <c r="E5" s="560"/>
      <c r="F5" s="560"/>
      <c r="G5" s="560"/>
      <c r="H5" s="560"/>
      <c r="I5" s="560"/>
      <c r="J5" s="560"/>
      <c r="K5" s="560"/>
      <c r="L5" s="560"/>
      <c r="M5" s="561"/>
    </row>
    <row r="6" spans="2:13" x14ac:dyDescent="0.3">
      <c r="B6" s="559"/>
      <c r="C6" s="560"/>
      <c r="D6" s="560"/>
      <c r="E6" s="560"/>
      <c r="F6" s="560"/>
      <c r="G6" s="560"/>
      <c r="H6" s="560"/>
      <c r="I6" s="560"/>
      <c r="J6" s="560"/>
      <c r="K6" s="560"/>
      <c r="L6" s="560"/>
      <c r="M6" s="561"/>
    </row>
    <row r="7" spans="2:13" x14ac:dyDescent="0.3">
      <c r="B7" s="559"/>
      <c r="C7" s="560"/>
      <c r="D7" s="560"/>
      <c r="E7" s="560"/>
      <c r="F7" s="560"/>
      <c r="G7" s="560"/>
      <c r="H7" s="560"/>
      <c r="I7" s="560"/>
      <c r="J7" s="560"/>
      <c r="K7" s="560"/>
      <c r="L7" s="560"/>
      <c r="M7" s="561"/>
    </row>
    <row r="8" spans="2:13" x14ac:dyDescent="0.3">
      <c r="B8" s="559"/>
      <c r="C8" s="560"/>
      <c r="D8" s="560"/>
      <c r="E8" s="560"/>
      <c r="F8" s="560"/>
      <c r="G8" s="560"/>
      <c r="H8" s="560"/>
      <c r="I8" s="560"/>
      <c r="J8" s="560"/>
      <c r="K8" s="560"/>
      <c r="L8" s="560"/>
      <c r="M8" s="561"/>
    </row>
    <row r="9" spans="2:13" x14ac:dyDescent="0.3">
      <c r="B9" s="559"/>
      <c r="C9" s="560"/>
      <c r="D9" s="560"/>
      <c r="E9" s="560"/>
      <c r="F9" s="560"/>
      <c r="G9" s="560"/>
      <c r="H9" s="560"/>
      <c r="I9" s="560"/>
      <c r="J9" s="560"/>
      <c r="K9" s="560"/>
      <c r="L9" s="560"/>
      <c r="M9" s="561"/>
    </row>
    <row r="10" spans="2:13" x14ac:dyDescent="0.3">
      <c r="B10" s="562"/>
      <c r="C10" s="563"/>
      <c r="D10" s="563"/>
      <c r="E10" s="563"/>
      <c r="F10" s="563"/>
      <c r="G10" s="563"/>
      <c r="H10" s="563"/>
      <c r="I10" s="563"/>
      <c r="J10" s="563"/>
      <c r="K10" s="563"/>
      <c r="L10" s="563"/>
      <c r="M10" s="564"/>
    </row>
    <row r="11" spans="2:13" ht="15" customHeight="1" x14ac:dyDescent="0.3">
      <c r="L11" s="567"/>
      <c r="M11" s="565" t="s">
        <v>76</v>
      </c>
    </row>
    <row r="12" spans="2:13" x14ac:dyDescent="0.3">
      <c r="E12" s="16"/>
      <c r="L12" s="568"/>
      <c r="M12" s="566"/>
    </row>
    <row r="13" spans="2:13" ht="15" x14ac:dyDescent="0.25">
      <c r="B13" s="17">
        <v>1</v>
      </c>
      <c r="C13" s="18" t="s">
        <v>295</v>
      </c>
      <c r="D13" s="18"/>
      <c r="E13" s="27"/>
      <c r="F13" s="19"/>
      <c r="G13" s="19"/>
      <c r="H13" s="19"/>
      <c r="I13" s="19"/>
      <c r="J13" s="19"/>
      <c r="K13" s="19"/>
      <c r="L13" s="233"/>
      <c r="M13" s="234">
        <v>0</v>
      </c>
    </row>
    <row r="14" spans="2:13" ht="7.5" customHeight="1" x14ac:dyDescent="0.25">
      <c r="C14" s="17"/>
      <c r="D14" s="17"/>
      <c r="E14" s="20"/>
      <c r="F14" s="17"/>
      <c r="G14" s="17"/>
      <c r="H14" s="17"/>
      <c r="I14" s="17"/>
      <c r="J14" s="17"/>
      <c r="K14" s="17"/>
      <c r="L14" s="26"/>
      <c r="M14" s="17"/>
    </row>
    <row r="15" spans="2:13" ht="15" x14ac:dyDescent="0.25">
      <c r="C15" s="17" t="s">
        <v>290</v>
      </c>
      <c r="E15" s="20"/>
      <c r="F15" s="17"/>
      <c r="G15" s="17"/>
      <c r="H15" s="17"/>
      <c r="I15" s="17"/>
      <c r="J15" s="17"/>
      <c r="K15" s="17"/>
      <c r="L15" s="26"/>
      <c r="M15" s="17"/>
    </row>
    <row r="16" spans="2:13" ht="15" x14ac:dyDescent="0.25">
      <c r="C16" s="17"/>
      <c r="D16" s="222"/>
      <c r="E16" s="31" t="s">
        <v>305</v>
      </c>
      <c r="F16" s="35"/>
      <c r="G16" s="35"/>
      <c r="H16" s="569" t="s">
        <v>495</v>
      </c>
      <c r="I16" s="570"/>
      <c r="J16" s="570"/>
      <c r="K16" s="570"/>
      <c r="L16" s="570"/>
      <c r="M16" s="571"/>
    </row>
    <row r="17" spans="2:13" ht="15" x14ac:dyDescent="0.25">
      <c r="C17" s="17"/>
      <c r="D17" s="222"/>
      <c r="E17" s="257" t="s">
        <v>304</v>
      </c>
      <c r="F17" s="168"/>
      <c r="G17" s="168"/>
      <c r="H17" s="569" t="s">
        <v>51</v>
      </c>
      <c r="I17" s="570"/>
      <c r="J17" s="570"/>
      <c r="K17" s="570"/>
      <c r="L17" s="570"/>
      <c r="M17" s="571"/>
    </row>
    <row r="18" spans="2:13" s="41" customFormat="1" ht="4.5" customHeight="1" x14ac:dyDescent="0.25">
      <c r="E18" s="241"/>
      <c r="F18" s="241"/>
      <c r="G18" s="241"/>
      <c r="H18" s="241"/>
      <c r="I18" s="241"/>
      <c r="J18" s="241"/>
      <c r="K18" s="241"/>
      <c r="L18" s="241"/>
      <c r="M18" s="241"/>
    </row>
    <row r="19" spans="2:13" ht="15" x14ac:dyDescent="0.25">
      <c r="D19" s="222"/>
      <c r="E19" s="14" t="s">
        <v>306</v>
      </c>
      <c r="H19" s="569" t="s">
        <v>494</v>
      </c>
      <c r="I19" s="570"/>
      <c r="J19" s="570"/>
      <c r="K19" s="570"/>
      <c r="L19" s="570"/>
      <c r="M19" s="571"/>
    </row>
    <row r="20" spans="2:13" ht="15" x14ac:dyDescent="0.25">
      <c r="C20" s="17"/>
      <c r="D20" s="222"/>
      <c r="E20" s="257" t="s">
        <v>304</v>
      </c>
      <c r="F20" s="168"/>
      <c r="G20" s="168"/>
      <c r="H20" s="569" t="s">
        <v>51</v>
      </c>
      <c r="I20" s="570"/>
      <c r="J20" s="570"/>
      <c r="K20" s="570"/>
      <c r="L20" s="570"/>
      <c r="M20" s="571"/>
    </row>
    <row r="21" spans="2:13" ht="15" x14ac:dyDescent="0.25">
      <c r="D21" s="222"/>
    </row>
    <row r="22" spans="2:13" ht="15" x14ac:dyDescent="0.25">
      <c r="E22" s="232" t="s">
        <v>291</v>
      </c>
      <c r="F22" s="226"/>
      <c r="G22" s="226"/>
      <c r="H22" s="226"/>
      <c r="I22" s="226"/>
      <c r="J22" s="226"/>
      <c r="K22" s="226"/>
      <c r="L22" s="226"/>
      <c r="M22" s="227"/>
    </row>
    <row r="23" spans="2:13" ht="28.5" customHeight="1" x14ac:dyDescent="0.25">
      <c r="E23" s="245" t="s">
        <v>301</v>
      </c>
      <c r="F23" s="22"/>
      <c r="G23" s="21" t="s">
        <v>300</v>
      </c>
      <c r="H23" s="22"/>
      <c r="I23" s="21" t="s">
        <v>41</v>
      </c>
      <c r="M23" s="228"/>
    </row>
    <row r="24" spans="2:13" ht="15" x14ac:dyDescent="0.25">
      <c r="E24" s="246">
        <v>0</v>
      </c>
      <c r="F24" s="224" t="s">
        <v>40</v>
      </c>
      <c r="G24" s="224" t="s">
        <v>296</v>
      </c>
      <c r="H24" s="23" t="s">
        <v>0</v>
      </c>
      <c r="I24" s="28">
        <v>0</v>
      </c>
      <c r="M24" s="228"/>
    </row>
    <row r="25" spans="2:13" ht="15" x14ac:dyDescent="0.25">
      <c r="E25" s="246">
        <v>0</v>
      </c>
      <c r="F25" s="224" t="s">
        <v>40</v>
      </c>
      <c r="G25" s="224" t="s">
        <v>297</v>
      </c>
      <c r="H25" s="23" t="s">
        <v>0</v>
      </c>
      <c r="I25" s="28">
        <v>0</v>
      </c>
      <c r="M25" s="228"/>
    </row>
    <row r="26" spans="2:13" ht="15" x14ac:dyDescent="0.25">
      <c r="E26" s="247">
        <v>0</v>
      </c>
      <c r="F26" s="225" t="s">
        <v>40</v>
      </c>
      <c r="G26" s="224" t="s">
        <v>298</v>
      </c>
      <c r="H26" s="23" t="s">
        <v>0</v>
      </c>
      <c r="I26" s="28">
        <v>0</v>
      </c>
      <c r="M26" s="228"/>
    </row>
    <row r="27" spans="2:13" ht="15" x14ac:dyDescent="0.25">
      <c r="E27" s="246">
        <v>0</v>
      </c>
      <c r="F27" s="224" t="s">
        <v>40</v>
      </c>
      <c r="G27" s="224" t="s">
        <v>299</v>
      </c>
      <c r="H27" s="23" t="s">
        <v>0</v>
      </c>
      <c r="I27" s="28">
        <v>0</v>
      </c>
      <c r="M27" s="228"/>
    </row>
    <row r="28" spans="2:13" x14ac:dyDescent="0.3">
      <c r="E28" s="229"/>
      <c r="F28" s="27"/>
      <c r="G28" s="27"/>
      <c r="H28" s="27"/>
      <c r="I28" s="230">
        <f>SUM(I24:I27)</f>
        <v>0</v>
      </c>
      <c r="J28" s="18" t="s">
        <v>74</v>
      </c>
      <c r="K28" s="27"/>
      <c r="L28" s="27"/>
      <c r="M28" s="231"/>
    </row>
    <row r="29" spans="2:13" x14ac:dyDescent="0.3">
      <c r="I29" s="24"/>
      <c r="J29" s="20"/>
    </row>
    <row r="30" spans="2:13" x14ac:dyDescent="0.3">
      <c r="I30" s="24"/>
      <c r="J30" s="20"/>
    </row>
    <row r="31" spans="2:13" x14ac:dyDescent="0.3">
      <c r="B31" s="17">
        <v>2</v>
      </c>
      <c r="C31" s="18" t="s">
        <v>1</v>
      </c>
      <c r="D31" s="18"/>
      <c r="E31" s="27"/>
      <c r="F31" s="19"/>
      <c r="G31" s="19"/>
      <c r="H31" s="19"/>
      <c r="I31" s="19"/>
      <c r="J31" s="19"/>
      <c r="K31" s="19"/>
      <c r="L31" s="233"/>
      <c r="M31" s="234">
        <v>0</v>
      </c>
    </row>
    <row r="32" spans="2:13" ht="7.5" customHeight="1" x14ac:dyDescent="0.3">
      <c r="C32" s="17"/>
      <c r="D32" s="17"/>
      <c r="E32" s="20"/>
      <c r="F32" s="17"/>
      <c r="G32" s="17"/>
      <c r="H32" s="17"/>
      <c r="I32" s="17"/>
      <c r="J32" s="17"/>
      <c r="K32" s="17"/>
      <c r="L32" s="29"/>
      <c r="M32" s="26"/>
    </row>
    <row r="33" spans="2:14" x14ac:dyDescent="0.3">
      <c r="C33" s="20" t="s">
        <v>406</v>
      </c>
      <c r="D33" s="20"/>
    </row>
    <row r="34" spans="2:14" ht="4.5" customHeight="1" x14ac:dyDescent="0.3">
      <c r="C34" s="20"/>
      <c r="D34" s="20"/>
    </row>
    <row r="35" spans="2:14" x14ac:dyDescent="0.3">
      <c r="E35" s="553" t="s">
        <v>36</v>
      </c>
      <c r="F35" s="555"/>
      <c r="G35" s="26"/>
      <c r="H35" s="16"/>
      <c r="I35" s="25"/>
      <c r="J35" s="23"/>
    </row>
    <row r="36" spans="2:14" x14ac:dyDescent="0.3">
      <c r="E36" s="30"/>
      <c r="F36" s="30"/>
      <c r="G36" s="26"/>
      <c r="H36" s="16"/>
      <c r="I36" s="25"/>
      <c r="J36" s="23"/>
    </row>
    <row r="38" spans="2:14" x14ac:dyDescent="0.3">
      <c r="B38" s="17">
        <v>3</v>
      </c>
      <c r="C38" s="18" t="s">
        <v>563</v>
      </c>
      <c r="D38" s="18"/>
      <c r="E38" s="27"/>
      <c r="F38" s="19"/>
      <c r="G38" s="19"/>
      <c r="H38" s="19"/>
      <c r="I38" s="19"/>
      <c r="J38" s="19"/>
      <c r="K38" s="19"/>
      <c r="L38" s="233"/>
      <c r="M38" s="234">
        <v>0</v>
      </c>
    </row>
    <row r="39" spans="2:14" ht="7.5" customHeight="1" x14ac:dyDescent="0.3">
      <c r="C39" s="17"/>
      <c r="D39" s="17"/>
      <c r="E39" s="20"/>
      <c r="F39" s="17"/>
      <c r="G39" s="17"/>
      <c r="H39" s="17"/>
      <c r="I39" s="17"/>
      <c r="J39" s="17"/>
      <c r="K39" s="17"/>
      <c r="L39" s="17"/>
      <c r="M39" s="17"/>
    </row>
    <row r="40" spans="2:14" ht="15" customHeight="1" x14ac:dyDescent="0.3">
      <c r="C40" s="572" t="s">
        <v>546</v>
      </c>
      <c r="D40" s="572"/>
      <c r="E40" s="572"/>
      <c r="F40" s="572"/>
      <c r="G40" s="572"/>
      <c r="H40" s="572"/>
      <c r="I40" s="572"/>
      <c r="J40" s="572"/>
      <c r="K40" s="572"/>
      <c r="L40" s="572"/>
      <c r="M40" s="572"/>
      <c r="N40" s="22"/>
    </row>
    <row r="41" spans="2:14" ht="4.5" customHeight="1" x14ac:dyDescent="0.3">
      <c r="E41" s="22"/>
      <c r="F41" s="22"/>
      <c r="G41" s="22"/>
      <c r="H41" s="22"/>
      <c r="I41" s="20" t="s">
        <v>226</v>
      </c>
      <c r="J41" s="22"/>
      <c r="K41" s="22"/>
      <c r="L41" s="22"/>
      <c r="M41" s="22"/>
      <c r="N41" s="22"/>
    </row>
    <row r="42" spans="2:14" ht="16.2" customHeight="1" x14ac:dyDescent="0.3">
      <c r="C42" s="20" t="s">
        <v>303</v>
      </c>
      <c r="D42" s="20"/>
      <c r="F42" s="16"/>
      <c r="G42" s="16"/>
      <c r="H42" s="16"/>
      <c r="I42" s="16"/>
      <c r="J42" s="16"/>
    </row>
    <row r="43" spans="2:14" ht="16.2" customHeight="1" x14ac:dyDescent="0.3">
      <c r="E43" s="550" t="s">
        <v>36</v>
      </c>
      <c r="F43" s="551"/>
      <c r="G43" s="551"/>
      <c r="H43" s="551"/>
      <c r="I43" s="551"/>
      <c r="J43" s="551"/>
      <c r="K43" s="551"/>
      <c r="L43" s="551"/>
      <c r="M43" s="552"/>
    </row>
    <row r="44" spans="2:14" ht="5.25" customHeight="1" x14ac:dyDescent="0.3">
      <c r="E44" s="30"/>
      <c r="F44" s="30"/>
      <c r="G44" s="30"/>
      <c r="H44" s="30"/>
      <c r="I44" s="30"/>
      <c r="J44" s="30"/>
      <c r="K44" s="30"/>
      <c r="L44" s="30"/>
      <c r="M44" s="30"/>
    </row>
    <row r="45" spans="2:14" ht="16.2" customHeight="1" x14ac:dyDescent="0.3">
      <c r="F45" s="30" t="s">
        <v>352</v>
      </c>
      <c r="G45" s="30"/>
      <c r="H45" s="30"/>
      <c r="J45" s="30"/>
      <c r="K45" s="30"/>
      <c r="L45" s="258">
        <v>0</v>
      </c>
      <c r="M45" s="30" t="s">
        <v>43</v>
      </c>
    </row>
    <row r="46" spans="2:14" ht="16.2" customHeight="1" x14ac:dyDescent="0.3">
      <c r="E46" s="30"/>
      <c r="F46" s="30"/>
      <c r="G46" s="30"/>
      <c r="H46" s="30"/>
      <c r="I46" s="30"/>
      <c r="J46" s="30"/>
      <c r="K46" s="30"/>
      <c r="L46" s="30"/>
      <c r="M46" s="30"/>
    </row>
    <row r="47" spans="2:14" ht="16.2" customHeight="1" x14ac:dyDescent="0.3">
      <c r="C47" s="20" t="s">
        <v>581</v>
      </c>
      <c r="D47" s="20"/>
      <c r="F47" s="16"/>
      <c r="G47" s="16"/>
      <c r="H47" s="16"/>
      <c r="I47" s="16"/>
      <c r="J47" s="16"/>
    </row>
    <row r="48" spans="2:14" ht="16.2" customHeight="1" x14ac:dyDescent="0.3">
      <c r="E48" s="553" t="s">
        <v>36</v>
      </c>
      <c r="F48" s="554"/>
      <c r="G48" s="554"/>
      <c r="H48" s="554"/>
      <c r="I48" s="554"/>
      <c r="J48" s="554"/>
      <c r="K48" s="554"/>
      <c r="L48" s="554"/>
      <c r="M48" s="555"/>
    </row>
    <row r="49" spans="2:13" ht="4.5" customHeight="1" x14ac:dyDescent="0.3">
      <c r="E49" s="223"/>
      <c r="F49" s="244"/>
      <c r="G49" s="244"/>
      <c r="H49" s="244"/>
      <c r="I49" s="244"/>
      <c r="J49" s="244"/>
      <c r="K49" s="223"/>
      <c r="L49" s="223"/>
      <c r="M49" s="223"/>
    </row>
    <row r="50" spans="2:13" ht="16.2" customHeight="1" x14ac:dyDescent="0.3">
      <c r="E50" s="553" t="s">
        <v>36</v>
      </c>
      <c r="F50" s="554"/>
      <c r="G50" s="554"/>
      <c r="H50" s="554"/>
      <c r="I50" s="554"/>
      <c r="J50" s="554"/>
      <c r="K50" s="554"/>
      <c r="L50" s="554"/>
      <c r="M50" s="555"/>
    </row>
    <row r="51" spans="2:13" ht="16.2" customHeight="1" x14ac:dyDescent="0.3">
      <c r="E51" s="30"/>
      <c r="F51" s="30"/>
      <c r="G51" s="30"/>
      <c r="H51" s="30"/>
      <c r="I51" s="30"/>
      <c r="J51" s="30"/>
      <c r="K51" s="30"/>
      <c r="L51" s="30"/>
      <c r="M51" s="30"/>
    </row>
    <row r="52" spans="2:13" ht="16.2" customHeight="1" x14ac:dyDescent="0.3">
      <c r="E52" s="30"/>
      <c r="F52" s="30" t="s">
        <v>353</v>
      </c>
      <c r="G52" s="30"/>
      <c r="H52" s="30"/>
      <c r="I52" s="30"/>
      <c r="J52" s="30"/>
      <c r="K52" s="30"/>
      <c r="L52" s="258">
        <v>0</v>
      </c>
      <c r="M52" s="30" t="s">
        <v>43</v>
      </c>
    </row>
    <row r="53" spans="2:13" ht="16.2" customHeight="1" x14ac:dyDescent="0.3">
      <c r="E53" s="30"/>
      <c r="F53" s="31" t="s">
        <v>354</v>
      </c>
      <c r="H53" s="31"/>
      <c r="I53" s="31"/>
      <c r="J53" s="31"/>
      <c r="K53" s="31"/>
      <c r="L53" s="258">
        <v>0</v>
      </c>
      <c r="M53" s="30" t="s">
        <v>43</v>
      </c>
    </row>
    <row r="54" spans="2:13" ht="16.2" customHeight="1" x14ac:dyDescent="0.3">
      <c r="E54" s="30"/>
      <c r="F54" s="30" t="s">
        <v>355</v>
      </c>
      <c r="H54" s="30"/>
      <c r="I54" s="30"/>
      <c r="J54" s="30"/>
      <c r="K54" s="30"/>
      <c r="L54" s="258">
        <v>0</v>
      </c>
      <c r="M54" s="30" t="s">
        <v>43</v>
      </c>
    </row>
    <row r="55" spans="2:13" ht="16.2" customHeight="1" x14ac:dyDescent="0.3">
      <c r="E55" s="30"/>
      <c r="F55" s="30" t="s">
        <v>356</v>
      </c>
      <c r="H55" s="30"/>
      <c r="I55" s="30"/>
      <c r="J55" s="30"/>
      <c r="K55" s="30"/>
      <c r="L55" s="258">
        <v>0</v>
      </c>
      <c r="M55" s="30" t="s">
        <v>43</v>
      </c>
    </row>
    <row r="56" spans="2:13" ht="16.2" customHeight="1" x14ac:dyDescent="0.3">
      <c r="E56" s="30"/>
      <c r="F56" s="30" t="s">
        <v>357</v>
      </c>
      <c r="H56" s="30"/>
      <c r="I56" s="30"/>
      <c r="J56" s="30"/>
      <c r="K56" s="30"/>
      <c r="L56" s="258">
        <v>0</v>
      </c>
      <c r="M56" s="30" t="s">
        <v>43</v>
      </c>
    </row>
    <row r="57" spans="2:13" ht="16.2" customHeight="1" x14ac:dyDescent="0.3">
      <c r="E57" s="30"/>
      <c r="F57" s="30" t="s">
        <v>358</v>
      </c>
      <c r="H57" s="30"/>
      <c r="I57" s="30"/>
      <c r="J57" s="30"/>
      <c r="K57" s="30"/>
      <c r="L57" s="258">
        <v>0</v>
      </c>
      <c r="M57" s="30" t="s">
        <v>43</v>
      </c>
    </row>
    <row r="58" spans="2:13" ht="16.2" customHeight="1" x14ac:dyDescent="0.3">
      <c r="E58" s="30"/>
      <c r="F58" s="30"/>
      <c r="H58" s="30"/>
      <c r="I58" s="30"/>
      <c r="J58" s="30"/>
      <c r="K58" s="30"/>
      <c r="L58" s="32"/>
      <c r="M58" s="30"/>
    </row>
    <row r="59" spans="2:13" ht="16.2" customHeight="1" x14ac:dyDescent="0.3">
      <c r="E59" s="30"/>
      <c r="F59" s="30"/>
      <c r="H59" s="30"/>
      <c r="I59" s="30"/>
      <c r="J59" s="30"/>
      <c r="K59" s="30"/>
      <c r="L59" s="32"/>
      <c r="M59" s="30"/>
    </row>
    <row r="60" spans="2:13" x14ac:dyDescent="0.3">
      <c r="B60" s="17">
        <v>4</v>
      </c>
      <c r="C60" s="18" t="s">
        <v>359</v>
      </c>
      <c r="D60" s="18"/>
      <c r="E60" s="27"/>
      <c r="F60" s="19"/>
      <c r="G60" s="19"/>
      <c r="H60" s="19"/>
      <c r="I60" s="19"/>
      <c r="J60" s="19"/>
      <c r="K60" s="19"/>
      <c r="L60" s="233"/>
      <c r="M60" s="234">
        <v>0</v>
      </c>
    </row>
    <row r="61" spans="2:13" ht="7.5" customHeight="1" x14ac:dyDescent="0.3">
      <c r="C61" s="17"/>
      <c r="D61" s="17"/>
      <c r="E61" s="20"/>
      <c r="F61" s="17"/>
      <c r="G61" s="17"/>
      <c r="H61" s="17"/>
      <c r="I61" s="17"/>
      <c r="J61" s="17"/>
      <c r="K61" s="17"/>
      <c r="L61" s="29"/>
      <c r="M61" s="26"/>
    </row>
    <row r="62" spans="2:13" ht="29.25" customHeight="1" x14ac:dyDescent="0.3">
      <c r="C62" s="572" t="s">
        <v>507</v>
      </c>
      <c r="D62" s="572"/>
      <c r="E62" s="572"/>
      <c r="F62" s="572"/>
      <c r="G62" s="572"/>
      <c r="H62" s="572"/>
      <c r="I62" s="572"/>
      <c r="J62" s="572"/>
      <c r="K62" s="572"/>
      <c r="L62" s="572"/>
      <c r="M62" s="572"/>
    </row>
    <row r="63" spans="2:13" ht="4.5" customHeight="1" x14ac:dyDescent="0.3">
      <c r="C63" s="20"/>
      <c r="D63" s="20"/>
    </row>
    <row r="64" spans="2:13" x14ac:dyDescent="0.3">
      <c r="E64" s="14" t="s">
        <v>360</v>
      </c>
      <c r="G64" s="582" t="s">
        <v>512</v>
      </c>
      <c r="H64" s="583"/>
      <c r="I64" s="583"/>
      <c r="J64" s="583"/>
      <c r="K64" s="583"/>
      <c r="L64" s="584"/>
    </row>
    <row r="65" spans="2:13" s="41" customFormat="1" ht="4.5" customHeight="1" x14ac:dyDescent="0.3"/>
    <row r="66" spans="2:13" x14ac:dyDescent="0.3">
      <c r="E66" s="14" t="s">
        <v>391</v>
      </c>
      <c r="G66" s="553" t="s">
        <v>505</v>
      </c>
      <c r="H66" s="554"/>
      <c r="I66" s="554"/>
      <c r="J66" s="554"/>
      <c r="K66" s="554"/>
      <c r="L66" s="555"/>
    </row>
    <row r="67" spans="2:13" x14ac:dyDescent="0.3">
      <c r="E67" s="14" t="s">
        <v>371</v>
      </c>
      <c r="G67" s="553"/>
      <c r="H67" s="554"/>
      <c r="I67" s="554"/>
      <c r="J67" s="554"/>
      <c r="K67" s="554"/>
      <c r="L67" s="555"/>
    </row>
    <row r="68" spans="2:13" x14ac:dyDescent="0.3">
      <c r="E68" s="14" t="s">
        <v>369</v>
      </c>
      <c r="G68" s="553"/>
      <c r="H68" s="554"/>
      <c r="I68" s="554"/>
      <c r="J68" s="554"/>
      <c r="K68" s="554"/>
      <c r="L68" s="555"/>
    </row>
    <row r="69" spans="2:13" x14ac:dyDescent="0.3">
      <c r="E69" s="14" t="s">
        <v>370</v>
      </c>
      <c r="G69" s="585">
        <v>0</v>
      </c>
      <c r="H69" s="586"/>
      <c r="I69" s="586"/>
      <c r="J69" s="586"/>
      <c r="K69" s="586"/>
      <c r="L69" s="587"/>
    </row>
    <row r="70" spans="2:13" ht="4.5" customHeight="1" x14ac:dyDescent="0.3"/>
    <row r="71" spans="2:13" x14ac:dyDescent="0.3">
      <c r="E71" s="14" t="s">
        <v>392</v>
      </c>
      <c r="G71" s="553" t="s">
        <v>505</v>
      </c>
      <c r="H71" s="554"/>
      <c r="I71" s="554"/>
      <c r="J71" s="554"/>
      <c r="K71" s="554"/>
      <c r="L71" s="555"/>
    </row>
    <row r="72" spans="2:13" x14ac:dyDescent="0.3">
      <c r="E72" s="14" t="s">
        <v>371</v>
      </c>
      <c r="G72" s="553"/>
      <c r="H72" s="554"/>
      <c r="I72" s="554"/>
      <c r="J72" s="554"/>
      <c r="K72" s="554"/>
      <c r="L72" s="555"/>
    </row>
    <row r="73" spans="2:13" x14ac:dyDescent="0.3">
      <c r="E73" s="14" t="s">
        <v>369</v>
      </c>
      <c r="G73" s="553"/>
      <c r="H73" s="554"/>
      <c r="I73" s="554"/>
      <c r="J73" s="554"/>
      <c r="K73" s="554"/>
      <c r="L73" s="555"/>
    </row>
    <row r="74" spans="2:13" x14ac:dyDescent="0.3">
      <c r="E74" s="14" t="s">
        <v>370</v>
      </c>
      <c r="G74" s="585">
        <v>0</v>
      </c>
      <c r="H74" s="586"/>
      <c r="I74" s="586"/>
      <c r="J74" s="586"/>
      <c r="K74" s="586"/>
      <c r="L74" s="587"/>
    </row>
    <row r="75" spans="2:13" x14ac:dyDescent="0.3">
      <c r="G75" s="30"/>
      <c r="H75" s="30"/>
      <c r="I75" s="30"/>
      <c r="J75" s="30"/>
      <c r="K75" s="30"/>
      <c r="L75" s="30"/>
    </row>
    <row r="76" spans="2:13" x14ac:dyDescent="0.3">
      <c r="E76" s="14" t="s">
        <v>393</v>
      </c>
      <c r="G76" s="30"/>
      <c r="H76" s="30"/>
      <c r="I76" s="30"/>
      <c r="J76" s="30"/>
      <c r="K76" s="259">
        <f>G69+G74</f>
        <v>0</v>
      </c>
      <c r="L76" s="30"/>
    </row>
    <row r="77" spans="2:13" x14ac:dyDescent="0.3">
      <c r="E77" s="242" t="s">
        <v>394</v>
      </c>
      <c r="G77" s="30"/>
      <c r="H77" s="30"/>
      <c r="I77" s="30"/>
      <c r="J77" s="30"/>
      <c r="K77" s="30"/>
      <c r="L77" s="30"/>
    </row>
    <row r="78" spans="2:13" x14ac:dyDescent="0.3">
      <c r="E78" s="242"/>
      <c r="G78" s="30"/>
      <c r="H78" s="30"/>
      <c r="I78" s="30"/>
      <c r="J78" s="30"/>
      <c r="K78" s="30"/>
      <c r="L78" s="30"/>
    </row>
    <row r="79" spans="2:13" x14ac:dyDescent="0.3">
      <c r="G79" s="30"/>
      <c r="H79" s="30"/>
      <c r="I79" s="30"/>
      <c r="J79" s="30"/>
      <c r="K79" s="30"/>
      <c r="L79" s="30"/>
    </row>
    <row r="80" spans="2:13" x14ac:dyDescent="0.3">
      <c r="B80" s="17">
        <v>5</v>
      </c>
      <c r="C80" s="18" t="s">
        <v>395</v>
      </c>
      <c r="D80" s="18"/>
      <c r="E80" s="27"/>
      <c r="F80" s="19"/>
      <c r="G80" s="19"/>
      <c r="H80" s="19"/>
      <c r="I80" s="19"/>
      <c r="J80" s="19"/>
      <c r="K80" s="19"/>
      <c r="L80" s="233"/>
      <c r="M80" s="234">
        <v>0</v>
      </c>
    </row>
    <row r="81" spans="2:13" ht="7.5" customHeight="1" x14ac:dyDescent="0.3">
      <c r="C81" s="17"/>
      <c r="D81" s="17"/>
      <c r="E81" s="20"/>
      <c r="F81" s="17"/>
      <c r="G81" s="17"/>
      <c r="H81" s="17"/>
      <c r="I81" s="17"/>
      <c r="J81" s="17"/>
      <c r="K81" s="17"/>
      <c r="L81" s="29"/>
      <c r="M81" s="26"/>
    </row>
    <row r="82" spans="2:13" x14ac:dyDescent="0.3">
      <c r="C82" s="572" t="s">
        <v>396</v>
      </c>
      <c r="D82" s="572"/>
      <c r="E82" s="572"/>
      <c r="F82" s="572"/>
      <c r="G82" s="572"/>
      <c r="H82" s="572"/>
      <c r="I82" s="572"/>
      <c r="J82" s="572"/>
      <c r="K82" s="572"/>
      <c r="L82" s="572"/>
      <c r="M82" s="572"/>
    </row>
    <row r="83" spans="2:13" ht="6.75" customHeight="1" x14ac:dyDescent="0.3">
      <c r="C83" s="20"/>
      <c r="D83" s="20"/>
    </row>
    <row r="84" spans="2:13" x14ac:dyDescent="0.3">
      <c r="D84" s="242" t="s">
        <v>408</v>
      </c>
    </row>
    <row r="85" spans="2:13" x14ac:dyDescent="0.3">
      <c r="E85" s="14" t="s">
        <v>371</v>
      </c>
      <c r="I85" s="588" t="s">
        <v>51</v>
      </c>
      <c r="J85" s="589"/>
      <c r="K85" s="589"/>
      <c r="L85" s="590"/>
    </row>
    <row r="86" spans="2:13" x14ac:dyDescent="0.3">
      <c r="E86" s="14" t="s">
        <v>370</v>
      </c>
      <c r="H86" s="248"/>
      <c r="I86" s="573">
        <v>0</v>
      </c>
      <c r="J86" s="574"/>
      <c r="K86" s="574"/>
      <c r="L86" s="575"/>
    </row>
    <row r="87" spans="2:13" x14ac:dyDescent="0.3">
      <c r="E87" s="14" t="s">
        <v>571</v>
      </c>
      <c r="G87" s="243"/>
      <c r="H87" s="248"/>
      <c r="I87" s="573">
        <v>0</v>
      </c>
      <c r="J87" s="574"/>
      <c r="K87" s="574"/>
      <c r="L87" s="575"/>
    </row>
    <row r="88" spans="2:13" x14ac:dyDescent="0.3">
      <c r="E88" s="14" t="s">
        <v>404</v>
      </c>
      <c r="G88" s="243"/>
      <c r="H88" s="248"/>
      <c r="I88" s="576" t="e">
        <f>I86/I87</f>
        <v>#DIV/0!</v>
      </c>
      <c r="J88" s="577"/>
      <c r="K88" s="577"/>
      <c r="L88" s="578"/>
    </row>
    <row r="89" spans="2:13" ht="15" customHeight="1" x14ac:dyDescent="0.3"/>
    <row r="90" spans="2:13" x14ac:dyDescent="0.3">
      <c r="B90" s="17">
        <v>6</v>
      </c>
      <c r="C90" s="18" t="s">
        <v>405</v>
      </c>
      <c r="D90" s="18"/>
      <c r="E90" s="27"/>
      <c r="F90" s="19"/>
      <c r="G90" s="19"/>
      <c r="H90" s="19"/>
      <c r="I90" s="19"/>
      <c r="J90" s="19"/>
      <c r="K90" s="19"/>
      <c r="L90" s="233"/>
      <c r="M90" s="234">
        <v>0</v>
      </c>
    </row>
    <row r="91" spans="2:13" ht="7.5" customHeight="1" x14ac:dyDescent="0.3">
      <c r="C91" s="17"/>
      <c r="D91" s="17"/>
      <c r="E91" s="20"/>
      <c r="F91" s="17"/>
      <c r="G91" s="17"/>
      <c r="H91" s="17"/>
      <c r="I91" s="17"/>
      <c r="J91" s="17"/>
      <c r="K91" s="17"/>
      <c r="L91" s="29"/>
      <c r="M91" s="26"/>
    </row>
    <row r="92" spans="2:13" ht="26.25" customHeight="1" x14ac:dyDescent="0.3">
      <c r="C92" s="572" t="s">
        <v>520</v>
      </c>
      <c r="D92" s="572"/>
      <c r="E92" s="572"/>
      <c r="F92" s="572"/>
      <c r="G92" s="572"/>
      <c r="H92" s="572"/>
      <c r="I92" s="572"/>
      <c r="J92" s="572"/>
      <c r="K92" s="572"/>
      <c r="L92" s="572"/>
      <c r="M92" s="572"/>
    </row>
    <row r="93" spans="2:13" ht="6.75" customHeight="1" x14ac:dyDescent="0.3">
      <c r="C93" s="20"/>
      <c r="D93" s="20"/>
    </row>
    <row r="94" spans="2:13" x14ac:dyDescent="0.3">
      <c r="E94" s="14" t="s">
        <v>519</v>
      </c>
      <c r="H94" s="588"/>
      <c r="I94" s="589"/>
      <c r="J94" s="589"/>
      <c r="K94" s="590"/>
    </row>
    <row r="95" spans="2:13" x14ac:dyDescent="0.3">
      <c r="E95" s="14" t="s">
        <v>407</v>
      </c>
      <c r="H95" s="248"/>
      <c r="J95" s="248"/>
      <c r="K95" s="260">
        <v>0</v>
      </c>
    </row>
    <row r="96" spans="2:13" x14ac:dyDescent="0.3">
      <c r="H96" s="248"/>
      <c r="J96" s="248"/>
      <c r="K96" s="254"/>
    </row>
    <row r="97" spans="2:13" x14ac:dyDescent="0.3">
      <c r="B97" s="17">
        <v>7</v>
      </c>
      <c r="C97" s="18" t="s">
        <v>554</v>
      </c>
      <c r="D97" s="18"/>
      <c r="E97" s="27"/>
      <c r="F97" s="19"/>
      <c r="G97" s="19"/>
      <c r="H97" s="19"/>
      <c r="I97" s="19"/>
      <c r="J97" s="19"/>
      <c r="K97" s="19"/>
      <c r="L97" s="233"/>
      <c r="M97" s="234">
        <v>0</v>
      </c>
    </row>
    <row r="98" spans="2:13" ht="7.5" customHeight="1" x14ac:dyDescent="0.3">
      <c r="C98" s="17"/>
      <c r="D98" s="17"/>
      <c r="E98" s="20"/>
      <c r="F98" s="17"/>
      <c r="G98" s="17"/>
      <c r="H98" s="17"/>
      <c r="I98" s="17"/>
      <c r="J98" s="17"/>
      <c r="K98" s="17"/>
      <c r="L98" s="29"/>
      <c r="M98" s="26"/>
    </row>
    <row r="99" spans="2:13" x14ac:dyDescent="0.3">
      <c r="D99" s="242" t="s">
        <v>564</v>
      </c>
    </row>
    <row r="100" spans="2:13" ht="6.75" customHeight="1" x14ac:dyDescent="0.3">
      <c r="C100" s="20"/>
      <c r="D100" s="20"/>
    </row>
    <row r="101" spans="2:13" x14ac:dyDescent="0.3">
      <c r="E101" s="14" t="s">
        <v>547</v>
      </c>
      <c r="I101" s="579" t="s">
        <v>572</v>
      </c>
      <c r="J101" s="580"/>
      <c r="K101" s="580"/>
      <c r="L101" s="581"/>
    </row>
    <row r="102" spans="2:13" x14ac:dyDescent="0.3">
      <c r="E102" s="14" t="s">
        <v>573</v>
      </c>
      <c r="H102" s="248"/>
      <c r="I102" s="594" t="s">
        <v>555</v>
      </c>
      <c r="J102" s="595"/>
      <c r="K102" s="595"/>
      <c r="L102" s="596"/>
    </row>
    <row r="103" spans="2:13" x14ac:dyDescent="0.3">
      <c r="G103" s="243"/>
      <c r="H103" s="248"/>
      <c r="I103" s="252"/>
      <c r="J103" s="252"/>
      <c r="K103" s="249"/>
      <c r="L103" s="249"/>
    </row>
    <row r="104" spans="2:13" x14ac:dyDescent="0.3">
      <c r="B104" s="17">
        <v>8</v>
      </c>
      <c r="C104" s="18" t="s">
        <v>4</v>
      </c>
      <c r="D104" s="18"/>
      <c r="E104" s="27"/>
      <c r="F104" s="19"/>
      <c r="G104" s="19"/>
      <c r="H104" s="19"/>
      <c r="I104" s="19"/>
      <c r="J104" s="19"/>
      <c r="K104" s="19"/>
      <c r="L104" s="233"/>
      <c r="M104" s="234">
        <v>0</v>
      </c>
    </row>
    <row r="105" spans="2:13" ht="7.5" customHeight="1" x14ac:dyDescent="0.3">
      <c r="C105" s="17"/>
      <c r="D105" s="17"/>
      <c r="F105" s="17"/>
      <c r="G105" s="17"/>
      <c r="H105" s="17"/>
      <c r="I105" s="17"/>
      <c r="J105" s="17"/>
      <c r="K105" s="17"/>
      <c r="L105" s="29"/>
      <c r="M105" s="26"/>
    </row>
    <row r="106" spans="2:13" x14ac:dyDescent="0.3">
      <c r="C106" s="20" t="s">
        <v>44</v>
      </c>
      <c r="D106" s="20"/>
    </row>
    <row r="107" spans="2:13" ht="4.5" customHeight="1" x14ac:dyDescent="0.3">
      <c r="C107" s="20"/>
      <c r="D107" s="20"/>
    </row>
    <row r="108" spans="2:13" x14ac:dyDescent="0.3">
      <c r="E108" s="600" t="s">
        <v>414</v>
      </c>
      <c r="F108" s="601"/>
    </row>
    <row r="109" spans="2:13" s="33" customFormat="1" x14ac:dyDescent="0.3">
      <c r="E109" s="253"/>
      <c r="F109" s="253"/>
    </row>
    <row r="111" spans="2:13" x14ac:dyDescent="0.3">
      <c r="B111" s="17">
        <v>9</v>
      </c>
      <c r="C111" s="18" t="s">
        <v>553</v>
      </c>
      <c r="D111" s="18"/>
      <c r="E111" s="27"/>
      <c r="F111" s="19"/>
      <c r="G111" s="19"/>
      <c r="H111" s="19"/>
      <c r="I111" s="19"/>
      <c r="J111" s="19"/>
      <c r="K111" s="19"/>
      <c r="L111" s="233"/>
      <c r="M111" s="234">
        <v>0</v>
      </c>
    </row>
    <row r="112" spans="2:13" ht="7.5" customHeight="1" x14ac:dyDescent="0.3"/>
    <row r="113" spans="2:13" ht="27.75" customHeight="1" x14ac:dyDescent="0.3">
      <c r="C113" s="572" t="s">
        <v>568</v>
      </c>
      <c r="D113" s="572"/>
      <c r="E113" s="572"/>
      <c r="F113" s="572"/>
      <c r="G113" s="572"/>
      <c r="H113" s="572"/>
      <c r="I113" s="572"/>
      <c r="J113" s="572"/>
      <c r="K113" s="572"/>
      <c r="L113" s="572"/>
      <c r="M113" s="572"/>
    </row>
    <row r="114" spans="2:13" ht="4.5" customHeight="1" x14ac:dyDescent="0.3">
      <c r="C114" s="20"/>
      <c r="D114" s="20"/>
      <c r="E114" s="20"/>
      <c r="F114" s="20"/>
      <c r="G114" s="20"/>
      <c r="H114" s="20"/>
      <c r="I114" s="20"/>
      <c r="J114" s="20"/>
      <c r="K114" s="20"/>
      <c r="L114" s="20"/>
      <c r="M114" s="20"/>
    </row>
    <row r="115" spans="2:13" x14ac:dyDescent="0.3">
      <c r="D115" s="242" t="s">
        <v>419</v>
      </c>
    </row>
    <row r="116" spans="2:13" x14ac:dyDescent="0.3">
      <c r="D116" s="242"/>
      <c r="E116" s="14" t="s">
        <v>565</v>
      </c>
      <c r="I116" s="597" t="s">
        <v>418</v>
      </c>
      <c r="J116" s="598"/>
      <c r="K116" s="598"/>
      <c r="L116" s="599"/>
    </row>
    <row r="117" spans="2:13" x14ac:dyDescent="0.3">
      <c r="E117" s="14" t="s">
        <v>566</v>
      </c>
      <c r="H117" s="248"/>
      <c r="I117" s="597" t="s">
        <v>417</v>
      </c>
      <c r="J117" s="598"/>
      <c r="K117" s="598"/>
      <c r="L117" s="599"/>
    </row>
    <row r="118" spans="2:13" x14ac:dyDescent="0.3">
      <c r="E118" s="14" t="s">
        <v>567</v>
      </c>
      <c r="H118" s="248"/>
      <c r="I118" s="597" t="s">
        <v>556</v>
      </c>
      <c r="J118" s="598"/>
      <c r="K118" s="598"/>
      <c r="L118" s="599"/>
    </row>
    <row r="119" spans="2:13" x14ac:dyDescent="0.3">
      <c r="E119" s="14" t="s">
        <v>577</v>
      </c>
      <c r="H119" s="248"/>
      <c r="I119" s="597" t="s">
        <v>569</v>
      </c>
      <c r="J119" s="598"/>
      <c r="K119" s="598"/>
      <c r="L119" s="599"/>
    </row>
    <row r="120" spans="2:13" x14ac:dyDescent="0.3">
      <c r="D120" s="255"/>
      <c r="G120" s="243"/>
      <c r="H120" s="248"/>
      <c r="I120" s="249"/>
      <c r="J120" s="249"/>
      <c r="K120" s="249"/>
      <c r="L120" s="249"/>
    </row>
    <row r="121" spans="2:13" x14ac:dyDescent="0.3">
      <c r="B121" s="17">
        <v>10</v>
      </c>
      <c r="C121" s="18" t="s">
        <v>37</v>
      </c>
      <c r="D121" s="18"/>
      <c r="E121" s="27"/>
      <c r="F121" s="19"/>
      <c r="G121" s="19"/>
      <c r="H121" s="19"/>
      <c r="I121" s="19"/>
      <c r="J121" s="19"/>
      <c r="K121" s="19"/>
      <c r="L121" s="233"/>
      <c r="M121" s="234">
        <v>0</v>
      </c>
    </row>
    <row r="122" spans="2:13" ht="7.5" customHeight="1" x14ac:dyDescent="0.3"/>
    <row r="123" spans="2:13" ht="29.25" customHeight="1" x14ac:dyDescent="0.3">
      <c r="C123" s="572" t="s">
        <v>578</v>
      </c>
      <c r="D123" s="572"/>
      <c r="E123" s="572"/>
      <c r="F123" s="572"/>
      <c r="G123" s="572"/>
      <c r="H123" s="572"/>
      <c r="I123" s="572"/>
      <c r="J123" s="572"/>
      <c r="K123" s="572"/>
      <c r="L123" s="572"/>
      <c r="M123" s="572"/>
    </row>
    <row r="124" spans="2:13" ht="4.5" customHeight="1" x14ac:dyDescent="0.3">
      <c r="C124" s="20"/>
    </row>
    <row r="125" spans="2:13" x14ac:dyDescent="0.3">
      <c r="E125" s="553" t="s">
        <v>415</v>
      </c>
      <c r="F125" s="554"/>
      <c r="G125" s="554"/>
      <c r="H125" s="554"/>
      <c r="I125" s="554"/>
      <c r="J125" s="554"/>
      <c r="K125" s="554"/>
      <c r="L125" s="554"/>
      <c r="M125" s="555"/>
    </row>
    <row r="126" spans="2:13" x14ac:dyDescent="0.3">
      <c r="E126" s="33"/>
      <c r="F126" s="30"/>
      <c r="G126" s="30"/>
      <c r="H126" s="30"/>
      <c r="I126" s="30"/>
      <c r="J126" s="30"/>
      <c r="K126" s="30"/>
      <c r="L126" s="30"/>
      <c r="M126" s="30"/>
    </row>
    <row r="127" spans="2:13" x14ac:dyDescent="0.3">
      <c r="E127" s="33"/>
      <c r="F127" s="30" t="s">
        <v>86</v>
      </c>
      <c r="G127" s="30"/>
      <c r="H127" s="30"/>
      <c r="I127" s="30"/>
      <c r="J127" s="30"/>
      <c r="K127" s="30"/>
      <c r="L127" s="258">
        <v>0</v>
      </c>
      <c r="M127" s="30" t="s">
        <v>43</v>
      </c>
    </row>
    <row r="128" spans="2:13" ht="4.5" customHeight="1" x14ac:dyDescent="0.3">
      <c r="E128" s="30"/>
      <c r="F128" s="602" t="s">
        <v>45</v>
      </c>
      <c r="G128" s="602"/>
      <c r="H128" s="602"/>
      <c r="I128" s="602"/>
      <c r="J128" s="602"/>
      <c r="K128" s="602"/>
    </row>
    <row r="129" spans="2:13" x14ac:dyDescent="0.3">
      <c r="E129" s="30"/>
      <c r="F129" s="602"/>
      <c r="G129" s="602"/>
      <c r="H129" s="602"/>
      <c r="I129" s="602"/>
      <c r="J129" s="602"/>
      <c r="K129" s="602"/>
      <c r="L129" s="258">
        <v>0</v>
      </c>
      <c r="M129" s="30" t="s">
        <v>43</v>
      </c>
    </row>
    <row r="130" spans="2:13" x14ac:dyDescent="0.3">
      <c r="F130" s="14" t="s">
        <v>46</v>
      </c>
      <c r="L130" s="258">
        <v>0</v>
      </c>
      <c r="M130" s="30" t="s">
        <v>3</v>
      </c>
    </row>
    <row r="131" spans="2:13" x14ac:dyDescent="0.3">
      <c r="L131" s="32"/>
      <c r="M131" s="30"/>
    </row>
    <row r="133" spans="2:13" x14ac:dyDescent="0.3">
      <c r="B133" s="17">
        <v>11</v>
      </c>
      <c r="C133" s="18" t="s">
        <v>423</v>
      </c>
      <c r="D133" s="18"/>
      <c r="E133" s="27"/>
      <c r="F133" s="19"/>
      <c r="G133" s="19"/>
      <c r="H133" s="19"/>
      <c r="I133" s="19"/>
      <c r="J133" s="19"/>
      <c r="K133" s="19"/>
      <c r="L133" s="233"/>
      <c r="M133" s="234">
        <v>0</v>
      </c>
    </row>
    <row r="134" spans="2:13" ht="7.5" customHeight="1" x14ac:dyDescent="0.3">
      <c r="C134" s="17"/>
      <c r="D134" s="17"/>
      <c r="E134" s="20"/>
      <c r="F134" s="17"/>
      <c r="G134" s="17"/>
      <c r="H134" s="17"/>
      <c r="I134" s="17"/>
      <c r="J134" s="17"/>
      <c r="K134" s="17"/>
      <c r="L134" s="29"/>
      <c r="M134" s="26"/>
    </row>
    <row r="135" spans="2:13" ht="27" customHeight="1" x14ac:dyDescent="0.3">
      <c r="C135" s="572" t="s">
        <v>521</v>
      </c>
      <c r="D135" s="572"/>
      <c r="E135" s="572"/>
      <c r="F135" s="572"/>
      <c r="G135" s="572"/>
      <c r="H135" s="572"/>
      <c r="I135" s="572"/>
      <c r="J135" s="572"/>
      <c r="K135" s="572"/>
      <c r="L135" s="572"/>
      <c r="M135" s="572"/>
    </row>
    <row r="136" spans="2:13" ht="4.5" customHeight="1" x14ac:dyDescent="0.3">
      <c r="C136" s="22"/>
      <c r="D136" s="22"/>
      <c r="E136" s="22"/>
      <c r="F136" s="22"/>
      <c r="G136" s="22"/>
      <c r="H136" s="22"/>
      <c r="I136" s="22"/>
      <c r="J136" s="22"/>
      <c r="K136" s="22"/>
      <c r="L136" s="22"/>
      <c r="M136" s="22"/>
    </row>
    <row r="137" spans="2:13" x14ac:dyDescent="0.3">
      <c r="C137" s="22"/>
      <c r="D137" s="22"/>
      <c r="E137" s="256" t="s">
        <v>424</v>
      </c>
      <c r="F137" s="22"/>
      <c r="G137" s="553"/>
      <c r="H137" s="554"/>
      <c r="I137" s="555"/>
      <c r="J137" s="30"/>
      <c r="K137" s="30"/>
      <c r="L137" s="22"/>
      <c r="M137" s="22"/>
    </row>
    <row r="138" spans="2:13" x14ac:dyDescent="0.3">
      <c r="C138" s="255"/>
      <c r="D138" s="255" t="s">
        <v>570</v>
      </c>
      <c r="J138" s="17"/>
      <c r="K138" s="250"/>
      <c r="L138" s="29"/>
      <c r="M138" s="26"/>
    </row>
    <row r="139" spans="2:13" x14ac:dyDescent="0.3">
      <c r="C139" s="255"/>
      <c r="D139" s="255"/>
      <c r="J139" s="17"/>
      <c r="K139" s="250"/>
      <c r="L139" s="29"/>
      <c r="M139" s="26"/>
    </row>
    <row r="140" spans="2:13" x14ac:dyDescent="0.3">
      <c r="C140" s="17"/>
      <c r="D140" s="17"/>
      <c r="E140" s="30"/>
      <c r="F140" s="30"/>
      <c r="G140" s="30"/>
      <c r="H140" s="30"/>
      <c r="I140" s="30"/>
      <c r="J140" s="17"/>
      <c r="K140" s="250"/>
      <c r="L140" s="29"/>
      <c r="M140" s="26"/>
    </row>
    <row r="141" spans="2:13" x14ac:dyDescent="0.3">
      <c r="B141" s="17">
        <v>12</v>
      </c>
      <c r="C141" s="18" t="s">
        <v>425</v>
      </c>
      <c r="D141" s="18"/>
      <c r="E141" s="27"/>
      <c r="F141" s="19"/>
      <c r="G141" s="19"/>
      <c r="H141" s="19"/>
      <c r="I141" s="19"/>
      <c r="J141" s="19"/>
      <c r="K141" s="19"/>
      <c r="L141" s="233"/>
      <c r="M141" s="234">
        <v>0</v>
      </c>
    </row>
    <row r="142" spans="2:13" ht="7.5" customHeight="1" x14ac:dyDescent="0.3">
      <c r="C142" s="17"/>
      <c r="D142" s="17"/>
      <c r="E142" s="20"/>
      <c r="F142" s="17"/>
      <c r="G142" s="17"/>
      <c r="H142" s="17"/>
      <c r="I142" s="17"/>
      <c r="J142" s="17"/>
      <c r="K142" s="17"/>
      <c r="L142" s="29"/>
      <c r="M142" s="26"/>
    </row>
    <row r="143" spans="2:13" ht="27" customHeight="1" x14ac:dyDescent="0.3">
      <c r="C143" s="572" t="s">
        <v>493</v>
      </c>
      <c r="D143" s="572"/>
      <c r="E143" s="572"/>
      <c r="F143" s="572"/>
      <c r="G143" s="572"/>
      <c r="H143" s="572"/>
      <c r="I143" s="572"/>
      <c r="J143" s="572"/>
      <c r="K143" s="572"/>
      <c r="L143" s="572"/>
      <c r="M143" s="572"/>
    </row>
    <row r="144" spans="2:13" ht="4.5" customHeight="1" x14ac:dyDescent="0.3">
      <c r="C144" s="22"/>
      <c r="D144" s="22"/>
      <c r="E144" s="22"/>
      <c r="F144" s="22"/>
      <c r="G144" s="22"/>
      <c r="H144" s="22"/>
      <c r="I144" s="22"/>
      <c r="J144" s="22"/>
      <c r="K144" s="22"/>
      <c r="L144" s="22"/>
      <c r="M144" s="22"/>
    </row>
    <row r="145" spans="2:13" x14ac:dyDescent="0.3">
      <c r="C145" s="22"/>
      <c r="D145" s="22"/>
      <c r="E145" s="256" t="s">
        <v>428</v>
      </c>
      <c r="F145" s="22"/>
      <c r="G145" s="553" t="s">
        <v>36</v>
      </c>
      <c r="H145" s="554"/>
      <c r="I145" s="554"/>
      <c r="J145" s="554"/>
      <c r="K145" s="554"/>
      <c r="L145" s="555"/>
      <c r="M145" s="22"/>
    </row>
    <row r="146" spans="2:13" x14ac:dyDescent="0.3">
      <c r="C146" s="17"/>
      <c r="D146" s="17"/>
      <c r="J146" s="17"/>
      <c r="K146" s="250"/>
      <c r="L146" s="29"/>
      <c r="M146" s="26"/>
    </row>
    <row r="147" spans="2:13" x14ac:dyDescent="0.3">
      <c r="C147" s="17"/>
      <c r="D147" s="17"/>
      <c r="E147" s="30"/>
      <c r="F147" s="30"/>
      <c r="G147" s="30"/>
      <c r="H147" s="30"/>
      <c r="I147" s="30"/>
      <c r="J147" s="17"/>
      <c r="K147" s="250"/>
      <c r="L147" s="29"/>
      <c r="M147" s="26"/>
    </row>
    <row r="148" spans="2:13" x14ac:dyDescent="0.3">
      <c r="B148" s="17">
        <v>13</v>
      </c>
      <c r="C148" s="18" t="s">
        <v>429</v>
      </c>
      <c r="D148" s="18"/>
      <c r="E148" s="27"/>
      <c r="F148" s="19"/>
      <c r="G148" s="19"/>
      <c r="H148" s="19"/>
      <c r="I148" s="19"/>
      <c r="J148" s="19"/>
      <c r="K148" s="19"/>
      <c r="L148" s="233"/>
      <c r="M148" s="234">
        <v>0</v>
      </c>
    </row>
    <row r="149" spans="2:13" ht="7.5" customHeight="1" x14ac:dyDescent="0.3">
      <c r="C149" s="17"/>
      <c r="D149" s="17"/>
      <c r="E149" s="20"/>
      <c r="F149" s="17"/>
      <c r="G149" s="17"/>
      <c r="H149" s="17"/>
      <c r="I149" s="17"/>
      <c r="J149" s="17"/>
      <c r="K149" s="17"/>
      <c r="L149" s="29"/>
      <c r="M149" s="26"/>
    </row>
    <row r="150" spans="2:13" ht="15" customHeight="1" x14ac:dyDescent="0.3">
      <c r="C150" s="572" t="s">
        <v>492</v>
      </c>
      <c r="D150" s="572"/>
      <c r="E150" s="572"/>
      <c r="F150" s="572"/>
      <c r="G150" s="572"/>
      <c r="H150" s="572"/>
      <c r="I150" s="572"/>
      <c r="J150" s="572"/>
      <c r="K150" s="572"/>
      <c r="L150" s="572"/>
      <c r="M150" s="572"/>
    </row>
    <row r="151" spans="2:13" x14ac:dyDescent="0.3">
      <c r="C151" s="572"/>
      <c r="D151" s="572"/>
      <c r="E151" s="572"/>
      <c r="F151" s="572"/>
      <c r="G151" s="572"/>
      <c r="H151" s="572"/>
      <c r="I151" s="572"/>
      <c r="J151" s="572"/>
      <c r="K151" s="572"/>
      <c r="L151" s="572"/>
      <c r="M151" s="572"/>
    </row>
    <row r="152" spans="2:13" ht="4.5" customHeight="1" x14ac:dyDescent="0.3">
      <c r="C152" s="22"/>
      <c r="D152" s="22"/>
      <c r="E152" s="22"/>
      <c r="F152" s="22"/>
      <c r="G152" s="22"/>
      <c r="H152" s="22"/>
      <c r="I152" s="22"/>
      <c r="J152" s="22"/>
      <c r="K152" s="22"/>
      <c r="L152" s="22"/>
      <c r="M152" s="22"/>
    </row>
    <row r="153" spans="2:13" x14ac:dyDescent="0.3">
      <c r="E153" s="14" t="s">
        <v>360</v>
      </c>
      <c r="G153" s="553" t="s">
        <v>512</v>
      </c>
      <c r="H153" s="554"/>
      <c r="I153" s="554"/>
      <c r="J153" s="554"/>
      <c r="K153" s="554"/>
      <c r="L153" s="555"/>
    </row>
    <row r="154" spans="2:13" x14ac:dyDescent="0.3">
      <c r="G154" s="30"/>
      <c r="H154" s="30"/>
      <c r="I154" s="30"/>
      <c r="J154" s="30"/>
      <c r="K154" s="30"/>
      <c r="L154" s="30"/>
    </row>
    <row r="155" spans="2:13" x14ac:dyDescent="0.3">
      <c r="C155" s="22"/>
      <c r="D155" s="22"/>
      <c r="E155" s="22"/>
      <c r="F155" s="22"/>
      <c r="G155" s="22"/>
      <c r="H155" s="22"/>
      <c r="I155" s="22"/>
      <c r="J155" s="22"/>
      <c r="K155" s="22"/>
      <c r="L155" s="22"/>
      <c r="M155" s="22"/>
    </row>
    <row r="156" spans="2:13" x14ac:dyDescent="0.3">
      <c r="B156" s="17">
        <v>14</v>
      </c>
      <c r="C156" s="18" t="s">
        <v>430</v>
      </c>
      <c r="D156" s="18"/>
      <c r="E156" s="27"/>
      <c r="F156" s="19"/>
      <c r="G156" s="19"/>
      <c r="H156" s="19"/>
      <c r="I156" s="19"/>
      <c r="J156" s="19"/>
      <c r="K156" s="19"/>
      <c r="L156" s="233"/>
      <c r="M156" s="234">
        <v>0</v>
      </c>
    </row>
    <row r="157" spans="2:13" ht="7.5" customHeight="1" x14ac:dyDescent="0.3">
      <c r="C157" s="17"/>
      <c r="D157" s="17"/>
      <c r="E157" s="20"/>
      <c r="F157" s="17"/>
      <c r="G157" s="17"/>
      <c r="H157" s="17"/>
      <c r="I157" s="17"/>
      <c r="J157" s="17"/>
      <c r="K157" s="17"/>
      <c r="L157" s="29"/>
      <c r="M157" s="26"/>
    </row>
    <row r="158" spans="2:13" ht="15" customHeight="1" x14ac:dyDescent="0.3">
      <c r="C158" s="572" t="s">
        <v>491</v>
      </c>
      <c r="D158" s="572"/>
      <c r="E158" s="572"/>
      <c r="F158" s="572"/>
      <c r="G158" s="572"/>
      <c r="H158" s="572"/>
      <c r="I158" s="572"/>
      <c r="J158" s="572"/>
      <c r="K158" s="572"/>
      <c r="L158" s="572"/>
      <c r="M158" s="572"/>
    </row>
    <row r="159" spans="2:13" x14ac:dyDescent="0.3">
      <c r="C159" s="572"/>
      <c r="D159" s="572"/>
      <c r="E159" s="572"/>
      <c r="F159" s="572"/>
      <c r="G159" s="572"/>
      <c r="H159" s="572"/>
      <c r="I159" s="572"/>
      <c r="J159" s="572"/>
      <c r="K159" s="572"/>
      <c r="L159" s="572"/>
      <c r="M159" s="572"/>
    </row>
    <row r="160" spans="2:13" ht="4.5" customHeight="1" x14ac:dyDescent="0.3">
      <c r="C160" s="22"/>
      <c r="D160" s="22"/>
      <c r="E160" s="22"/>
      <c r="F160" s="22"/>
      <c r="G160" s="22"/>
      <c r="H160" s="22"/>
      <c r="I160" s="22"/>
      <c r="J160" s="22"/>
      <c r="K160" s="22"/>
      <c r="L160" s="22"/>
      <c r="M160" s="22"/>
    </row>
    <row r="161" spans="2:13" x14ac:dyDescent="0.3">
      <c r="E161" s="14" t="s">
        <v>360</v>
      </c>
      <c r="G161" s="553" t="s">
        <v>512</v>
      </c>
      <c r="H161" s="554"/>
      <c r="I161" s="554"/>
      <c r="J161" s="554"/>
      <c r="K161" s="554"/>
      <c r="L161" s="555"/>
    </row>
    <row r="162" spans="2:13" x14ac:dyDescent="0.3">
      <c r="G162" s="30"/>
      <c r="H162" s="30"/>
      <c r="I162" s="30"/>
      <c r="J162" s="30"/>
      <c r="K162" s="30"/>
      <c r="L162" s="30"/>
    </row>
    <row r="163" spans="2:13" x14ac:dyDescent="0.3">
      <c r="C163" s="22"/>
      <c r="D163" s="22"/>
      <c r="E163" s="22"/>
      <c r="F163" s="22"/>
      <c r="G163" s="22"/>
      <c r="H163" s="22"/>
      <c r="I163" s="22"/>
      <c r="J163" s="22"/>
      <c r="K163" s="22"/>
      <c r="L163" s="22"/>
      <c r="M163" s="22"/>
    </row>
    <row r="164" spans="2:13" x14ac:dyDescent="0.3">
      <c r="B164" s="17">
        <v>15</v>
      </c>
      <c r="C164" s="18" t="s">
        <v>431</v>
      </c>
      <c r="D164" s="18"/>
      <c r="E164" s="27"/>
      <c r="F164" s="19"/>
      <c r="G164" s="19"/>
      <c r="H164" s="19"/>
      <c r="I164" s="19"/>
      <c r="J164" s="19"/>
      <c r="K164" s="19"/>
      <c r="L164" s="233"/>
      <c r="M164" s="234">
        <v>0</v>
      </c>
    </row>
    <row r="165" spans="2:13" ht="7.5" customHeight="1" x14ac:dyDescent="0.3">
      <c r="C165" s="17"/>
      <c r="D165" s="17"/>
      <c r="E165" s="20"/>
      <c r="F165" s="17"/>
      <c r="G165" s="17"/>
      <c r="H165" s="17"/>
      <c r="I165" s="17"/>
      <c r="J165" s="17"/>
      <c r="K165" s="17"/>
      <c r="L165" s="29"/>
      <c r="M165" s="26"/>
    </row>
    <row r="166" spans="2:13" ht="15" customHeight="1" x14ac:dyDescent="0.3">
      <c r="C166" s="572" t="s">
        <v>490</v>
      </c>
      <c r="D166" s="572"/>
      <c r="E166" s="572"/>
      <c r="F166" s="572"/>
      <c r="G166" s="572"/>
      <c r="H166" s="572"/>
      <c r="I166" s="572"/>
      <c r="J166" s="572"/>
      <c r="K166" s="572"/>
      <c r="L166" s="572"/>
      <c r="M166" s="572"/>
    </row>
    <row r="167" spans="2:13" x14ac:dyDescent="0.3">
      <c r="C167" s="572"/>
      <c r="D167" s="572"/>
      <c r="E167" s="572"/>
      <c r="F167" s="572"/>
      <c r="G167" s="572"/>
      <c r="H167" s="572"/>
      <c r="I167" s="572"/>
      <c r="J167" s="572"/>
      <c r="K167" s="572"/>
      <c r="L167" s="572"/>
      <c r="M167" s="572"/>
    </row>
    <row r="168" spans="2:13" x14ac:dyDescent="0.3">
      <c r="C168" s="22"/>
      <c r="D168" s="22"/>
      <c r="E168" s="22"/>
      <c r="F168" s="22"/>
      <c r="G168" s="22"/>
      <c r="H168" s="22"/>
      <c r="I168" s="22"/>
      <c r="J168" s="22"/>
      <c r="K168" s="22"/>
      <c r="L168" s="22"/>
      <c r="M168" s="22"/>
    </row>
    <row r="169" spans="2:13" x14ac:dyDescent="0.3">
      <c r="E169" s="14" t="s">
        <v>360</v>
      </c>
      <c r="G169" s="553"/>
      <c r="H169" s="554"/>
      <c r="I169" s="554"/>
      <c r="J169" s="554"/>
      <c r="K169" s="554"/>
      <c r="L169" s="555"/>
    </row>
    <row r="170" spans="2:13" x14ac:dyDescent="0.3">
      <c r="G170" s="30"/>
      <c r="H170" s="30"/>
      <c r="I170" s="30"/>
      <c r="J170" s="30"/>
      <c r="K170" s="30"/>
      <c r="L170" s="30"/>
    </row>
    <row r="171" spans="2:13" x14ac:dyDescent="0.3">
      <c r="G171" s="30"/>
      <c r="H171" s="30"/>
      <c r="I171" s="30"/>
      <c r="J171" s="30"/>
      <c r="K171" s="30"/>
      <c r="L171" s="30"/>
    </row>
    <row r="172" spans="2:13" x14ac:dyDescent="0.3">
      <c r="B172" s="17">
        <v>16</v>
      </c>
      <c r="C172" s="18" t="s">
        <v>557</v>
      </c>
      <c r="D172" s="18"/>
      <c r="E172" s="27"/>
      <c r="F172" s="19"/>
      <c r="G172" s="19"/>
      <c r="H172" s="19"/>
      <c r="I172" s="19"/>
      <c r="J172" s="19"/>
      <c r="K172" s="19"/>
      <c r="L172" s="233"/>
      <c r="M172" s="234">
        <v>0</v>
      </c>
    </row>
    <row r="173" spans="2:13" ht="7.5" customHeight="1" x14ac:dyDescent="0.3">
      <c r="C173" s="17"/>
      <c r="D173" s="17"/>
      <c r="E173" s="20"/>
      <c r="F173" s="17"/>
      <c r="G173" s="17"/>
      <c r="H173" s="17"/>
      <c r="I173" s="17"/>
      <c r="J173" s="17"/>
      <c r="K173" s="17"/>
      <c r="L173" s="29"/>
      <c r="M173" s="26"/>
    </row>
    <row r="174" spans="2:13" ht="15" customHeight="1" x14ac:dyDescent="0.3">
      <c r="C174" s="572" t="s">
        <v>558</v>
      </c>
      <c r="D174" s="572"/>
      <c r="E174" s="572"/>
      <c r="F174" s="572"/>
      <c r="G174" s="572"/>
      <c r="H174" s="572"/>
      <c r="I174" s="572"/>
      <c r="J174" s="572"/>
      <c r="K174" s="572"/>
      <c r="L174" s="572"/>
      <c r="M174" s="572"/>
    </row>
    <row r="175" spans="2:13" x14ac:dyDescent="0.3">
      <c r="C175" s="572"/>
      <c r="D175" s="572"/>
      <c r="E175" s="572"/>
      <c r="F175" s="572"/>
      <c r="G175" s="572"/>
      <c r="H175" s="572"/>
      <c r="I175" s="572"/>
      <c r="J175" s="572"/>
      <c r="K175" s="572"/>
      <c r="L175" s="572"/>
      <c r="M175" s="572"/>
    </row>
    <row r="176" spans="2:13" x14ac:dyDescent="0.3">
      <c r="C176" s="22"/>
      <c r="D176" s="22"/>
      <c r="E176" s="22"/>
      <c r="F176" s="22"/>
      <c r="G176" s="22"/>
      <c r="H176" s="22"/>
      <c r="I176" s="22"/>
      <c r="J176" s="22"/>
      <c r="K176" s="22"/>
      <c r="L176" s="22"/>
      <c r="M176" s="22"/>
    </row>
    <row r="177" spans="2:13" x14ac:dyDescent="0.3">
      <c r="E177" s="14" t="s">
        <v>360</v>
      </c>
      <c r="G177" s="553"/>
      <c r="H177" s="554"/>
      <c r="I177" s="554"/>
      <c r="J177" s="554"/>
      <c r="K177" s="554"/>
      <c r="L177" s="555"/>
    </row>
    <row r="178" spans="2:13" x14ac:dyDescent="0.3">
      <c r="G178" s="30"/>
      <c r="H178" s="30"/>
      <c r="I178" s="30"/>
      <c r="J178" s="30"/>
      <c r="K178" s="30"/>
      <c r="L178" s="30"/>
    </row>
    <row r="179" spans="2:13" x14ac:dyDescent="0.3">
      <c r="G179" s="30"/>
      <c r="H179" s="30"/>
      <c r="I179" s="30"/>
      <c r="J179" s="30"/>
      <c r="K179" s="30"/>
      <c r="L179" s="30"/>
    </row>
    <row r="180" spans="2:13" x14ac:dyDescent="0.3">
      <c r="B180" s="17">
        <v>17</v>
      </c>
      <c r="C180" s="18" t="s">
        <v>434</v>
      </c>
      <c r="D180" s="18"/>
      <c r="E180" s="27"/>
      <c r="F180" s="19"/>
      <c r="G180" s="19"/>
      <c r="H180" s="19"/>
      <c r="I180" s="19"/>
      <c r="J180" s="19"/>
      <c r="K180" s="19"/>
      <c r="L180" s="233"/>
      <c r="M180" s="234">
        <v>0</v>
      </c>
    </row>
    <row r="181" spans="2:13" ht="7.5" customHeight="1" x14ac:dyDescent="0.3">
      <c r="C181" s="17"/>
      <c r="D181" s="17"/>
      <c r="E181" s="20"/>
      <c r="F181" s="17"/>
      <c r="G181" s="17"/>
      <c r="H181" s="17"/>
      <c r="I181" s="17"/>
      <c r="J181" s="17"/>
      <c r="K181" s="17"/>
      <c r="L181" s="29"/>
      <c r="M181" s="26"/>
    </row>
    <row r="182" spans="2:13" x14ac:dyDescent="0.3">
      <c r="C182" s="604" t="s">
        <v>509</v>
      </c>
      <c r="D182" s="604"/>
      <c r="E182" s="604"/>
      <c r="F182" s="604"/>
      <c r="G182" s="604"/>
      <c r="H182" s="604"/>
      <c r="I182" s="604"/>
      <c r="J182" s="604"/>
      <c r="K182" s="604"/>
      <c r="L182" s="604"/>
      <c r="M182" s="604"/>
    </row>
    <row r="183" spans="2:13" x14ac:dyDescent="0.3">
      <c r="C183" s="22"/>
      <c r="D183" s="22"/>
      <c r="E183" s="22"/>
      <c r="F183" s="22"/>
      <c r="G183" s="22"/>
      <c r="H183" s="22"/>
      <c r="I183" s="22"/>
      <c r="J183" s="22"/>
      <c r="K183" s="22"/>
      <c r="L183" s="22"/>
      <c r="M183" s="22"/>
    </row>
    <row r="184" spans="2:13" x14ac:dyDescent="0.3">
      <c r="C184" s="22"/>
      <c r="D184" s="22"/>
      <c r="E184" s="256" t="s">
        <v>435</v>
      </c>
      <c r="F184" s="22"/>
      <c r="G184" s="591" t="s">
        <v>506</v>
      </c>
      <c r="H184" s="592"/>
      <c r="I184" s="593"/>
      <c r="J184" s="22"/>
      <c r="K184" s="591" t="s">
        <v>538</v>
      </c>
      <c r="L184" s="593"/>
      <c r="M184" s="22"/>
    </row>
    <row r="185" spans="2:13" x14ac:dyDescent="0.3">
      <c r="C185" s="22"/>
      <c r="D185" s="22"/>
      <c r="E185" s="22"/>
      <c r="F185" s="22"/>
      <c r="G185" s="22"/>
      <c r="H185" s="22"/>
      <c r="I185" s="22"/>
      <c r="J185" s="22"/>
      <c r="K185" s="22"/>
      <c r="L185" s="22"/>
      <c r="M185" s="22"/>
    </row>
    <row r="186" spans="2:13" x14ac:dyDescent="0.3">
      <c r="G186" s="30"/>
      <c r="H186" s="30"/>
      <c r="I186" s="30"/>
      <c r="J186" s="30"/>
      <c r="K186" s="30"/>
      <c r="L186" s="30"/>
    </row>
    <row r="187" spans="2:13" x14ac:dyDescent="0.3">
      <c r="B187" s="17">
        <v>18</v>
      </c>
      <c r="C187" s="18" t="s">
        <v>2</v>
      </c>
      <c r="D187" s="18"/>
      <c r="E187" s="27"/>
      <c r="F187" s="19"/>
      <c r="G187" s="19"/>
      <c r="H187" s="19"/>
      <c r="I187" s="19"/>
      <c r="J187" s="19"/>
      <c r="K187" s="19"/>
      <c r="L187" s="233"/>
      <c r="M187" s="234">
        <v>0</v>
      </c>
    </row>
    <row r="188" spans="2:13" x14ac:dyDescent="0.3">
      <c r="C188" s="17"/>
      <c r="D188" s="17"/>
      <c r="E188" s="20"/>
      <c r="F188" s="17"/>
      <c r="G188" s="17"/>
      <c r="H188" s="17"/>
      <c r="I188" s="17"/>
      <c r="J188" s="17"/>
      <c r="K188" s="17"/>
      <c r="L188" s="29"/>
      <c r="M188" s="26"/>
    </row>
    <row r="189" spans="2:13" x14ac:dyDescent="0.3">
      <c r="C189" s="572" t="s">
        <v>662</v>
      </c>
      <c r="D189" s="572"/>
      <c r="E189" s="572"/>
      <c r="F189" s="572"/>
      <c r="G189" s="572"/>
      <c r="H189" s="572"/>
      <c r="I189" s="572"/>
      <c r="J189" s="572"/>
      <c r="K189" s="572"/>
      <c r="L189" s="572"/>
      <c r="M189" s="572"/>
    </row>
    <row r="190" spans="2:13" x14ac:dyDescent="0.3">
      <c r="C190" s="572"/>
      <c r="D190" s="572"/>
      <c r="E190" s="572"/>
      <c r="F190" s="572"/>
      <c r="G190" s="572"/>
      <c r="H190" s="572"/>
      <c r="I190" s="572"/>
      <c r="J190" s="572"/>
      <c r="K190" s="572"/>
      <c r="L190" s="572"/>
      <c r="M190" s="572"/>
    </row>
    <row r="191" spans="2:13" x14ac:dyDescent="0.3">
      <c r="C191" s="22"/>
      <c r="D191" s="22"/>
      <c r="E191" s="22"/>
      <c r="F191" s="22"/>
      <c r="G191" s="22"/>
      <c r="H191" s="22"/>
      <c r="I191" s="22"/>
      <c r="J191" s="22"/>
      <c r="K191" s="22"/>
      <c r="L191" s="22"/>
      <c r="M191" s="22"/>
    </row>
    <row r="192" spans="2:13" x14ac:dyDescent="0.3">
      <c r="C192" s="17"/>
      <c r="D192" s="17"/>
      <c r="E192" s="553" t="s">
        <v>36</v>
      </c>
      <c r="F192" s="554"/>
      <c r="G192" s="554"/>
      <c r="H192" s="554"/>
      <c r="I192" s="555"/>
      <c r="J192" s="17"/>
      <c r="K192" s="250"/>
      <c r="L192" s="29"/>
      <c r="M192" s="26"/>
    </row>
    <row r="193" spans="2:13" x14ac:dyDescent="0.3">
      <c r="C193" s="17"/>
      <c r="D193" s="17"/>
      <c r="E193" s="30"/>
      <c r="F193" s="30"/>
      <c r="G193" s="30"/>
      <c r="H193" s="30"/>
      <c r="I193" s="30"/>
      <c r="J193" s="17"/>
      <c r="K193" s="250"/>
      <c r="L193" s="29"/>
      <c r="M193" s="26"/>
    </row>
    <row r="194" spans="2:13" x14ac:dyDescent="0.3">
      <c r="C194" s="17"/>
      <c r="D194" s="17"/>
      <c r="E194" s="30"/>
      <c r="F194" s="30"/>
      <c r="G194" s="30"/>
      <c r="H194" s="30"/>
      <c r="I194" s="30"/>
      <c r="J194" s="17"/>
      <c r="K194" s="250"/>
      <c r="L194" s="29"/>
      <c r="M194" s="26"/>
    </row>
    <row r="195" spans="2:13" x14ac:dyDescent="0.3">
      <c r="B195" s="17">
        <v>19</v>
      </c>
      <c r="C195" s="18" t="s">
        <v>6</v>
      </c>
      <c r="D195" s="18"/>
      <c r="E195" s="27"/>
      <c r="F195" s="19"/>
      <c r="G195" s="19"/>
      <c r="H195" s="19"/>
      <c r="I195" s="19"/>
      <c r="J195" s="19"/>
      <c r="K195" s="19"/>
      <c r="L195" s="233"/>
      <c r="M195" s="234">
        <v>0</v>
      </c>
    </row>
    <row r="196" spans="2:13" ht="7.5" customHeight="1" x14ac:dyDescent="0.3">
      <c r="C196" s="17"/>
      <c r="D196" s="17"/>
      <c r="E196" s="20"/>
      <c r="F196" s="17"/>
      <c r="G196" s="17"/>
      <c r="H196" s="17"/>
      <c r="I196" s="17"/>
      <c r="J196" s="17"/>
      <c r="K196" s="17"/>
      <c r="L196" s="29"/>
      <c r="M196" s="26"/>
    </row>
    <row r="197" spans="2:13" ht="26.25" customHeight="1" x14ac:dyDescent="0.3">
      <c r="C197" s="572" t="s">
        <v>663</v>
      </c>
      <c r="D197" s="572"/>
      <c r="E197" s="572"/>
      <c r="F197" s="572"/>
      <c r="G197" s="572"/>
      <c r="H197" s="572"/>
      <c r="I197" s="572"/>
      <c r="J197" s="572"/>
      <c r="K197" s="572"/>
      <c r="L197" s="572"/>
      <c r="M197" s="572"/>
    </row>
    <row r="198" spans="2:13" x14ac:dyDescent="0.3">
      <c r="C198" s="22"/>
      <c r="D198" s="22"/>
      <c r="E198" s="20" t="s">
        <v>654</v>
      </c>
      <c r="F198" s="22"/>
      <c r="G198" s="22"/>
      <c r="H198" s="22"/>
      <c r="I198" s="22"/>
      <c r="J198" s="22"/>
      <c r="K198" s="22"/>
      <c r="L198" s="22"/>
      <c r="M198" s="22"/>
    </row>
    <row r="199" spans="2:13" x14ac:dyDescent="0.3">
      <c r="E199" s="535" t="s">
        <v>655</v>
      </c>
    </row>
    <row r="200" spans="2:13" x14ac:dyDescent="0.3">
      <c r="E200" s="535"/>
    </row>
    <row r="201" spans="2:13" x14ac:dyDescent="0.3">
      <c r="E201" s="535"/>
    </row>
    <row r="202" spans="2:13" x14ac:dyDescent="0.3">
      <c r="B202" s="17">
        <v>20</v>
      </c>
      <c r="C202" s="18" t="s">
        <v>7</v>
      </c>
      <c r="D202" s="18"/>
      <c r="E202" s="27"/>
      <c r="F202" s="19"/>
      <c r="G202" s="19"/>
      <c r="H202" s="19"/>
      <c r="I202" s="19"/>
      <c r="J202" s="19"/>
      <c r="K202" s="19"/>
      <c r="L202" s="233"/>
      <c r="M202" s="234">
        <v>0</v>
      </c>
    </row>
    <row r="203" spans="2:13" ht="7.5" customHeight="1" x14ac:dyDescent="0.3">
      <c r="C203" s="17"/>
      <c r="D203" s="17"/>
      <c r="E203" s="20"/>
      <c r="F203" s="17"/>
      <c r="G203" s="17"/>
      <c r="H203" s="17"/>
      <c r="I203" s="17"/>
      <c r="J203" s="17"/>
      <c r="K203" s="17"/>
      <c r="L203" s="29"/>
      <c r="M203" s="26"/>
    </row>
    <row r="204" spans="2:13" ht="15" customHeight="1" x14ac:dyDescent="0.3">
      <c r="C204" s="572" t="s">
        <v>664</v>
      </c>
      <c r="D204" s="572"/>
      <c r="E204" s="572"/>
      <c r="F204" s="572"/>
      <c r="G204" s="572"/>
      <c r="H204" s="572"/>
      <c r="I204" s="572"/>
      <c r="J204" s="572"/>
      <c r="K204" s="572"/>
      <c r="L204" s="572"/>
      <c r="M204" s="572"/>
    </row>
    <row r="205" spans="2:13" x14ac:dyDescent="0.3">
      <c r="C205" s="572"/>
      <c r="D205" s="572"/>
      <c r="E205" s="572"/>
      <c r="F205" s="572"/>
      <c r="G205" s="572"/>
      <c r="H205" s="572"/>
      <c r="I205" s="572"/>
      <c r="J205" s="572"/>
      <c r="K205" s="572"/>
      <c r="L205" s="572"/>
      <c r="M205" s="572"/>
    </row>
    <row r="206" spans="2:13" x14ac:dyDescent="0.3">
      <c r="C206" s="534"/>
      <c r="D206" s="534"/>
      <c r="E206" s="534"/>
      <c r="F206" s="534"/>
      <c r="G206" s="534"/>
      <c r="H206" s="534"/>
      <c r="I206" s="534"/>
      <c r="J206" s="534"/>
      <c r="K206" s="534"/>
      <c r="L206" s="534"/>
      <c r="M206" s="534"/>
    </row>
    <row r="207" spans="2:13" x14ac:dyDescent="0.3">
      <c r="C207" s="534"/>
      <c r="D207" s="534"/>
      <c r="E207" s="534"/>
      <c r="F207" s="534"/>
      <c r="G207" s="534"/>
      <c r="H207" s="534"/>
      <c r="I207" s="534"/>
      <c r="J207" s="534"/>
      <c r="K207" s="534"/>
      <c r="L207" s="534"/>
      <c r="M207" s="534"/>
    </row>
    <row r="208" spans="2:13" x14ac:dyDescent="0.3">
      <c r="B208" s="17">
        <v>21</v>
      </c>
      <c r="C208" s="18" t="s">
        <v>661</v>
      </c>
      <c r="D208" s="18"/>
      <c r="E208" s="27"/>
      <c r="F208" s="19"/>
      <c r="G208" s="19"/>
      <c r="H208" s="19"/>
      <c r="I208" s="19"/>
      <c r="J208" s="19"/>
      <c r="K208" s="19"/>
      <c r="L208" s="233"/>
      <c r="M208" s="234">
        <v>0</v>
      </c>
    </row>
    <row r="209" spans="2:13" ht="7.5" customHeight="1" x14ac:dyDescent="0.3">
      <c r="C209" s="17"/>
      <c r="D209" s="17"/>
      <c r="E209" s="20"/>
      <c r="F209" s="17"/>
      <c r="G209" s="17"/>
      <c r="H209" s="17"/>
      <c r="I209" s="17"/>
      <c r="J209" s="17"/>
      <c r="K209" s="17"/>
      <c r="L209" s="29"/>
      <c r="M209" s="26"/>
    </row>
    <row r="210" spans="2:13" ht="15" customHeight="1" x14ac:dyDescent="0.3">
      <c r="C210" s="20" t="s">
        <v>665</v>
      </c>
      <c r="D210" s="20"/>
      <c r="E210" s="20"/>
      <c r="F210" s="20"/>
      <c r="G210" s="20"/>
      <c r="H210" s="20"/>
      <c r="I210" s="20"/>
      <c r="J210" s="20"/>
      <c r="K210" s="20"/>
      <c r="L210" s="20"/>
      <c r="M210" s="20"/>
    </row>
    <row r="211" spans="2:13" x14ac:dyDescent="0.3">
      <c r="C211" s="536"/>
      <c r="D211" s="536"/>
      <c r="E211" s="536"/>
      <c r="F211" s="536"/>
      <c r="G211" s="536"/>
      <c r="H211" s="536"/>
      <c r="I211" s="536"/>
      <c r="J211" s="536"/>
      <c r="K211" s="536"/>
      <c r="L211" s="536"/>
      <c r="M211" s="536"/>
    </row>
    <row r="212" spans="2:13" x14ac:dyDescent="0.3">
      <c r="C212" s="536"/>
      <c r="D212" s="536"/>
      <c r="E212" s="536"/>
      <c r="F212" s="536"/>
      <c r="G212" s="536"/>
      <c r="H212" s="536"/>
      <c r="I212" s="536"/>
      <c r="J212" s="536"/>
      <c r="K212" s="536"/>
      <c r="L212" s="536"/>
      <c r="M212" s="536"/>
    </row>
    <row r="213" spans="2:13" x14ac:dyDescent="0.3">
      <c r="B213" s="17" t="s">
        <v>659</v>
      </c>
      <c r="C213" s="18" t="s">
        <v>575</v>
      </c>
      <c r="D213" s="18"/>
      <c r="E213" s="27"/>
      <c r="F213" s="19"/>
      <c r="G213" s="19"/>
      <c r="H213" s="19"/>
      <c r="I213" s="19"/>
      <c r="J213" s="19"/>
      <c r="K213" s="19"/>
      <c r="L213" s="233"/>
      <c r="M213" s="234">
        <v>0</v>
      </c>
    </row>
    <row r="214" spans="2:13" ht="7.5" customHeight="1" x14ac:dyDescent="0.3">
      <c r="C214" s="17"/>
      <c r="D214" s="17"/>
      <c r="E214" s="20"/>
      <c r="F214" s="17"/>
      <c r="G214" s="17"/>
      <c r="H214" s="17"/>
      <c r="I214" s="17"/>
      <c r="J214" s="17"/>
      <c r="K214" s="17"/>
      <c r="L214" s="29"/>
      <c r="M214" s="26"/>
    </row>
    <row r="215" spans="2:13" ht="15" customHeight="1" x14ac:dyDescent="0.3">
      <c r="C215" s="603" t="s">
        <v>667</v>
      </c>
      <c r="D215" s="603"/>
      <c r="E215" s="603"/>
      <c r="F215" s="603"/>
      <c r="G215" s="603"/>
      <c r="H215" s="603"/>
      <c r="I215" s="603"/>
      <c r="J215" s="603"/>
      <c r="K215" s="603"/>
      <c r="L215" s="603"/>
      <c r="M215" s="603"/>
    </row>
    <row r="216" spans="2:13" x14ac:dyDescent="0.3">
      <c r="C216" s="534"/>
      <c r="D216" s="534"/>
      <c r="E216" s="534"/>
      <c r="F216" s="534"/>
      <c r="G216" s="534"/>
      <c r="H216" s="534"/>
      <c r="I216" s="534"/>
      <c r="J216" s="534"/>
      <c r="K216" s="534"/>
      <c r="L216" s="534"/>
      <c r="M216" s="534"/>
    </row>
    <row r="217" spans="2:13" x14ac:dyDescent="0.3">
      <c r="C217" s="256" t="s">
        <v>580</v>
      </c>
      <c r="D217" s="534"/>
      <c r="E217" s="534"/>
      <c r="F217" s="534"/>
      <c r="G217" s="534"/>
      <c r="H217" s="534"/>
      <c r="I217" s="605">
        <f>'TDC Limit'!M10</f>
        <v>0</v>
      </c>
      <c r="J217" s="606"/>
      <c r="K217" s="607"/>
      <c r="L217" s="534"/>
      <c r="M217" s="534"/>
    </row>
    <row r="218" spans="2:13" x14ac:dyDescent="0.3">
      <c r="C218" s="256" t="s">
        <v>576</v>
      </c>
      <c r="D218" s="256"/>
      <c r="K218" s="365">
        <f>'TDC Limit'!M15</f>
        <v>0</v>
      </c>
    </row>
    <row r="219" spans="2:13" x14ac:dyDescent="0.3">
      <c r="C219" s="256" t="s">
        <v>653</v>
      </c>
      <c r="D219" s="256"/>
      <c r="K219" s="538" t="e">
        <f>1-K218/I217</f>
        <v>#DIV/0!</v>
      </c>
    </row>
    <row r="220" spans="2:13" ht="15" customHeight="1" thickBot="1" x14ac:dyDescent="0.35"/>
    <row r="221" spans="2:13" ht="19.5" customHeight="1" thickTop="1" thickBot="1" x14ac:dyDescent="0.35">
      <c r="B221" s="36"/>
      <c r="C221" s="264" t="s">
        <v>574</v>
      </c>
      <c r="D221" s="38"/>
      <c r="E221" s="37"/>
      <c r="F221" s="36"/>
      <c r="G221" s="36"/>
      <c r="H221" s="36"/>
      <c r="I221" s="36"/>
      <c r="J221" s="36"/>
      <c r="K221" s="36"/>
      <c r="L221" s="36"/>
      <c r="M221" s="263">
        <f>M13+M31+M38+M60+M80+M90+M97+M104+M111+M121+M133+M141+M148+M156+M164+M172+M180+M187+M195+M202+M208+M213</f>
        <v>0</v>
      </c>
    </row>
    <row r="222" spans="2:13" ht="15" thickTop="1" x14ac:dyDescent="0.3"/>
    <row r="223" spans="2:13" x14ac:dyDescent="0.3">
      <c r="B223" s="17" t="s">
        <v>660</v>
      </c>
      <c r="C223" s="18" t="s">
        <v>575</v>
      </c>
      <c r="D223" s="18"/>
      <c r="E223" s="27"/>
      <c r="F223" s="19"/>
      <c r="G223" s="19"/>
      <c r="H223" s="19"/>
      <c r="I223" s="19"/>
      <c r="J223" s="19"/>
      <c r="K223" s="19"/>
      <c r="L223" s="233"/>
      <c r="M223" s="234">
        <v>0</v>
      </c>
    </row>
    <row r="224" spans="2:13" ht="7.5" customHeight="1" x14ac:dyDescent="0.3">
      <c r="C224" s="17"/>
      <c r="D224" s="17"/>
      <c r="E224" s="20"/>
      <c r="F224" s="17"/>
      <c r="G224" s="17"/>
      <c r="H224" s="17"/>
      <c r="I224" s="17"/>
      <c r="J224" s="17"/>
      <c r="K224" s="17"/>
      <c r="L224" s="29"/>
      <c r="M224" s="26"/>
    </row>
    <row r="225" spans="2:13" ht="15" customHeight="1" x14ac:dyDescent="0.3">
      <c r="C225" s="603" t="s">
        <v>668</v>
      </c>
      <c r="D225" s="603"/>
      <c r="E225" s="603"/>
      <c r="F225" s="603"/>
      <c r="G225" s="603"/>
      <c r="H225" s="603"/>
      <c r="I225" s="603"/>
      <c r="J225" s="603"/>
      <c r="K225" s="603"/>
      <c r="L225" s="603"/>
      <c r="M225" s="603"/>
    </row>
    <row r="226" spans="2:13" x14ac:dyDescent="0.3">
      <c r="C226" s="22"/>
      <c r="D226" s="22"/>
      <c r="E226" s="22"/>
      <c r="F226" s="22"/>
      <c r="G226" s="22"/>
      <c r="H226" s="22"/>
      <c r="I226" s="22"/>
      <c r="J226" s="22"/>
      <c r="K226" s="22"/>
      <c r="L226" s="22"/>
      <c r="M226" s="22"/>
    </row>
    <row r="227" spans="2:13" x14ac:dyDescent="0.3">
      <c r="C227" s="256" t="s">
        <v>576</v>
      </c>
      <c r="D227" s="256"/>
      <c r="K227" s="365">
        <f>'TDC Limit'!M27</f>
        <v>0</v>
      </c>
    </row>
    <row r="228" spans="2:13" x14ac:dyDescent="0.3">
      <c r="C228" s="256" t="s">
        <v>657</v>
      </c>
      <c r="D228" s="256"/>
      <c r="K228" s="537">
        <v>0</v>
      </c>
    </row>
    <row r="229" spans="2:13" x14ac:dyDescent="0.3">
      <c r="C229" s="256" t="s">
        <v>656</v>
      </c>
      <c r="D229" s="256"/>
      <c r="K229" s="539" t="e">
        <f>K227/K228</f>
        <v>#DIV/0!</v>
      </c>
    </row>
    <row r="230" spans="2:13" ht="15" thickBot="1" x14ac:dyDescent="0.35"/>
    <row r="231" spans="2:13" ht="19.5" customHeight="1" thickTop="1" thickBot="1" x14ac:dyDescent="0.35">
      <c r="B231" s="36"/>
      <c r="C231" s="264" t="s">
        <v>658</v>
      </c>
      <c r="D231" s="38"/>
      <c r="E231" s="37"/>
      <c r="F231" s="36"/>
      <c r="G231" s="36"/>
      <c r="H231" s="36"/>
      <c r="I231" s="36"/>
      <c r="J231" s="36"/>
      <c r="K231" s="36"/>
      <c r="L231" s="36"/>
      <c r="M231" s="263"/>
    </row>
    <row r="232" spans="2:13" ht="15" thickTop="1" x14ac:dyDescent="0.3"/>
  </sheetData>
  <mergeCells count="63">
    <mergeCell ref="C225:M225"/>
    <mergeCell ref="C197:M197"/>
    <mergeCell ref="C158:M159"/>
    <mergeCell ref="G161:L161"/>
    <mergeCell ref="C166:M167"/>
    <mergeCell ref="G169:L169"/>
    <mergeCell ref="C182:M182"/>
    <mergeCell ref="C174:M175"/>
    <mergeCell ref="G177:L177"/>
    <mergeCell ref="C204:M205"/>
    <mergeCell ref="E192:I192"/>
    <mergeCell ref="C215:M215"/>
    <mergeCell ref="I217:K217"/>
    <mergeCell ref="G74:L74"/>
    <mergeCell ref="G184:I184"/>
    <mergeCell ref="K184:L184"/>
    <mergeCell ref="C150:M151"/>
    <mergeCell ref="G153:L153"/>
    <mergeCell ref="I102:L102"/>
    <mergeCell ref="I119:L119"/>
    <mergeCell ref="H94:K94"/>
    <mergeCell ref="I117:L117"/>
    <mergeCell ref="C92:M92"/>
    <mergeCell ref="I116:L116"/>
    <mergeCell ref="C113:M113"/>
    <mergeCell ref="I118:L118"/>
    <mergeCell ref="E108:F108"/>
    <mergeCell ref="E125:M125"/>
    <mergeCell ref="F128:K129"/>
    <mergeCell ref="C143:M143"/>
    <mergeCell ref="C189:M190"/>
    <mergeCell ref="G145:L145"/>
    <mergeCell ref="C123:M123"/>
    <mergeCell ref="C135:M135"/>
    <mergeCell ref="G137:I137"/>
    <mergeCell ref="I86:L86"/>
    <mergeCell ref="I87:L87"/>
    <mergeCell ref="I88:L88"/>
    <mergeCell ref="I101:L101"/>
    <mergeCell ref="E50:M50"/>
    <mergeCell ref="G67:L67"/>
    <mergeCell ref="G64:L64"/>
    <mergeCell ref="G66:L66"/>
    <mergeCell ref="C82:M82"/>
    <mergeCell ref="G71:L71"/>
    <mergeCell ref="G72:L72"/>
    <mergeCell ref="G73:L73"/>
    <mergeCell ref="C62:M62"/>
    <mergeCell ref="G68:L68"/>
    <mergeCell ref="G69:L69"/>
    <mergeCell ref="I85:L85"/>
    <mergeCell ref="B1:M1"/>
    <mergeCell ref="E43:M43"/>
    <mergeCell ref="E48:M48"/>
    <mergeCell ref="B3:M10"/>
    <mergeCell ref="E35:F35"/>
    <mergeCell ref="M11:M12"/>
    <mergeCell ref="L11:L12"/>
    <mergeCell ref="H17:M17"/>
    <mergeCell ref="H20:M20"/>
    <mergeCell ref="H16:M16"/>
    <mergeCell ref="H19:M19"/>
    <mergeCell ref="C40:M40"/>
  </mergeCells>
  <dataValidations count="24">
    <dataValidation type="list" allowBlank="1" showInputMessage="1" sqref="E35:F35">
      <formula1>Years</formula1>
    </dataValidation>
    <dataValidation type="list" allowBlank="1" showInputMessage="1" showErrorMessage="1" sqref="E192:F192">
      <formula1>NPSponsor</formula1>
    </dataValidation>
    <dataValidation type="list" allowBlank="1" showInputMessage="1" showErrorMessage="1" sqref="E108:F109">
      <formula1>DevFees</formula1>
    </dataValidation>
    <dataValidation type="list" allowBlank="1" showInputMessage="1" showErrorMessage="1" sqref="E125:M125">
      <formula1>Historic</formula1>
    </dataValidation>
    <dataValidation type="list" allowBlank="1" showInputMessage="1" showErrorMessage="1" sqref="H18">
      <formula1>Inc_Lower</formula1>
    </dataValidation>
    <dataValidation type="list" allowBlank="1" showInputMessage="1" showErrorMessage="1" sqref="H20:M20">
      <formula1>Inc_Higher</formula1>
    </dataValidation>
    <dataValidation type="list" allowBlank="1" showInputMessage="1" showErrorMessage="1" sqref="E24:E25 E27">
      <formula1>Inc_percent</formula1>
    </dataValidation>
    <dataValidation type="list" allowBlank="1" showInputMessage="1" showErrorMessage="1" sqref="E43:M43">
      <formula1>Homeless75</formula1>
    </dataValidation>
    <dataValidation type="list" allowBlank="1" showInputMessage="1" showErrorMessage="1" sqref="E48:M48 E50:M50">
      <formula1>SpecNeeds20</formula1>
    </dataValidation>
    <dataValidation type="list" allowBlank="1" showInputMessage="1" showErrorMessage="1" sqref="H19:M19">
      <formula1>higher_income</formula1>
    </dataValidation>
    <dataValidation type="list" allowBlank="1" showInputMessage="1" showErrorMessage="1" sqref="G64:L65 G153:L153 G161:L161">
      <formula1>local_funding_counties</formula1>
    </dataValidation>
    <dataValidation type="list" allowBlank="1" showInputMessage="1" showErrorMessage="1" sqref="G67:L67 G72:L72">
      <formula1>local_funding_sources</formula1>
    </dataValidation>
    <dataValidation type="list" allowBlank="1" showInputMessage="1" showErrorMessage="1" sqref="G68:L68 G73:L73">
      <formula1>local_funding_types</formula1>
    </dataValidation>
    <dataValidation type="list" allowBlank="1" showInputMessage="1" showErrorMessage="1" sqref="I85">
      <formula1>federal_funding_sources</formula1>
    </dataValidation>
    <dataValidation type="list" allowBlank="1" showInputMessage="1" showErrorMessage="1" sqref="G137">
      <formula1>eligible_tribes</formula1>
    </dataValidation>
    <dataValidation type="list" allowBlank="1" showInputMessage="1" showErrorMessage="1" sqref="G145:L145">
      <formula1>location_eff</formula1>
    </dataValidation>
    <dataValidation type="list" allowBlank="1" showInputMessage="1" showErrorMessage="1" sqref="G169:L169">
      <formula1>KC_only</formula1>
    </dataValidation>
    <dataValidation type="list" allowBlank="1" showInputMessage="1" showErrorMessage="1" sqref="G184">
      <formula1>in_within</formula1>
    </dataValidation>
    <dataValidation type="list" allowBlank="1" showInputMessage="1" showErrorMessage="1" sqref="K184:L184">
      <formula1>job_centers</formula1>
    </dataValidation>
    <dataValidation type="list" allowBlank="1" showErrorMessage="1" prompt="Select Set-Aside Combination_x000a_" sqref="H16:M16">
      <formula1>lower_income</formula1>
    </dataValidation>
    <dataValidation type="list" allowBlank="1" showErrorMessage="1" prompt="_x000a_" sqref="H17:M17">
      <formula1>Inc_Lower</formula1>
    </dataValidation>
    <dataValidation type="decimal" operator="notBetween" allowBlank="1" showInputMessage="1" showErrorMessage="1" error="Award must be at least $750,000." sqref="K95">
      <formula1>1</formula1>
      <formula2>749999</formula2>
    </dataValidation>
    <dataValidation type="list" allowBlank="1" showInputMessage="1" showErrorMessage="1" sqref="H94:K94">
      <formula1>KC_HTF</formula1>
    </dataValidation>
    <dataValidation type="list" allowBlank="1" showInputMessage="1" showErrorMessage="1" sqref="G177:L177">
      <formula1>KC_OppArea</formula1>
    </dataValidation>
  </dataValidations>
  <pageMargins left="0.7" right="0.7" top="0.75" bottom="0.75" header="0.3" footer="0.3"/>
  <pageSetup scale="80" firstPageNumber="2" orientation="portrait" r:id="rId1"/>
  <headerFooter>
    <oddFooter>&amp;L&amp;A - &amp;P&amp;R2015 WSHFC 9% Addendum</oddFooter>
  </headerFooter>
  <rowBreaks count="3" manualBreakCount="3">
    <brk id="59" max="12" man="1"/>
    <brk id="120" max="12" man="1"/>
    <brk id="179" max="12" man="1"/>
  </rowBreaks>
  <colBreaks count="1" manualBreakCount="1">
    <brk id="13"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95"/>
  <sheetViews>
    <sheetView topLeftCell="A280" workbookViewId="0">
      <selection activeCell="A291" sqref="A291:B295"/>
    </sheetView>
  </sheetViews>
  <sheetFormatPr defaultColWidth="9.109375" defaultRowHeight="14.4" x14ac:dyDescent="0.3"/>
  <cols>
    <col min="1" max="1" width="42" style="236" customWidth="1"/>
    <col min="2" max="2" width="83" style="236" bestFit="1" customWidth="1"/>
    <col min="3" max="16384" width="9.109375" style="236"/>
  </cols>
  <sheetData>
    <row r="1" spans="1:2" ht="15" x14ac:dyDescent="0.25">
      <c r="A1" s="235"/>
    </row>
    <row r="2" spans="1:2" ht="15" x14ac:dyDescent="0.25">
      <c r="A2" s="235" t="s">
        <v>307</v>
      </c>
      <c r="B2" s="236" t="s">
        <v>494</v>
      </c>
    </row>
    <row r="3" spans="1:2" ht="15" x14ac:dyDescent="0.25">
      <c r="A3" s="236" t="s">
        <v>308</v>
      </c>
      <c r="B3" s="236" t="s">
        <v>350</v>
      </c>
    </row>
    <row r="4" spans="1:2" ht="15" x14ac:dyDescent="0.25">
      <c r="B4" s="236" t="s">
        <v>309</v>
      </c>
    </row>
    <row r="5" spans="1:2" ht="15" x14ac:dyDescent="0.25">
      <c r="B5" s="236" t="s">
        <v>310</v>
      </c>
    </row>
    <row r="6" spans="1:2" ht="15" x14ac:dyDescent="0.25">
      <c r="A6" s="235"/>
      <c r="B6" s="236" t="s">
        <v>311</v>
      </c>
    </row>
    <row r="7" spans="1:2" ht="15" x14ac:dyDescent="0.25">
      <c r="A7" s="235"/>
      <c r="B7" s="236" t="s">
        <v>312</v>
      </c>
    </row>
    <row r="8" spans="1:2" ht="15" x14ac:dyDescent="0.25">
      <c r="A8" s="235"/>
      <c r="B8" s="236" t="s">
        <v>320</v>
      </c>
    </row>
    <row r="9" spans="1:2" ht="15" x14ac:dyDescent="0.25">
      <c r="A9" s="235"/>
      <c r="B9" s="236" t="s">
        <v>321</v>
      </c>
    </row>
    <row r="10" spans="1:2" ht="15" x14ac:dyDescent="0.25">
      <c r="A10" s="235"/>
      <c r="B10" s="236" t="s">
        <v>313</v>
      </c>
    </row>
    <row r="11" spans="1:2" ht="15" x14ac:dyDescent="0.25">
      <c r="A11" s="235"/>
      <c r="B11" s="236" t="s">
        <v>314</v>
      </c>
    </row>
    <row r="12" spans="1:2" ht="15" x14ac:dyDescent="0.25">
      <c r="A12" s="235"/>
      <c r="B12" s="236" t="s">
        <v>315</v>
      </c>
    </row>
    <row r="13" spans="1:2" ht="15" x14ac:dyDescent="0.25">
      <c r="A13" s="235"/>
      <c r="B13" s="236" t="s">
        <v>316</v>
      </c>
    </row>
    <row r="14" spans="1:2" ht="15" x14ac:dyDescent="0.25">
      <c r="A14" s="235"/>
      <c r="B14" s="236" t="s">
        <v>317</v>
      </c>
    </row>
    <row r="15" spans="1:2" ht="15" x14ac:dyDescent="0.25">
      <c r="A15" s="235"/>
      <c r="B15" s="236" t="s">
        <v>318</v>
      </c>
    </row>
    <row r="16" spans="1:2" ht="15" x14ac:dyDescent="0.25">
      <c r="A16" s="235"/>
      <c r="B16" s="236" t="s">
        <v>319</v>
      </c>
    </row>
    <row r="17" spans="1:2" ht="15" x14ac:dyDescent="0.25">
      <c r="A17" s="235"/>
    </row>
    <row r="18" spans="1:2" ht="15" x14ac:dyDescent="0.25">
      <c r="A18" s="235" t="s">
        <v>247</v>
      </c>
      <c r="B18" s="236" t="s">
        <v>51</v>
      </c>
    </row>
    <row r="19" spans="1:2" ht="15" x14ac:dyDescent="0.25">
      <c r="A19" s="236" t="s">
        <v>292</v>
      </c>
      <c r="B19" s="236" t="s">
        <v>249</v>
      </c>
    </row>
    <row r="20" spans="1:2" ht="15" x14ac:dyDescent="0.25">
      <c r="B20" s="236" t="s">
        <v>250</v>
      </c>
    </row>
    <row r="21" spans="1:2" ht="15" x14ac:dyDescent="0.25">
      <c r="B21" s="236" t="s">
        <v>251</v>
      </c>
    </row>
    <row r="22" spans="1:2" ht="15" x14ac:dyDescent="0.25">
      <c r="B22" s="236" t="s">
        <v>252</v>
      </c>
    </row>
    <row r="23" spans="1:2" ht="15" x14ac:dyDescent="0.25">
      <c r="B23" s="236" t="s">
        <v>253</v>
      </c>
    </row>
    <row r="24" spans="1:2" ht="15" x14ac:dyDescent="0.25">
      <c r="B24" s="236" t="s">
        <v>254</v>
      </c>
    </row>
    <row r="25" spans="1:2" ht="15" x14ac:dyDescent="0.25">
      <c r="B25" s="236" t="s">
        <v>255</v>
      </c>
    </row>
    <row r="26" spans="1:2" ht="15" x14ac:dyDescent="0.25">
      <c r="B26" s="236" t="s">
        <v>256</v>
      </c>
    </row>
    <row r="27" spans="1:2" ht="15" x14ac:dyDescent="0.25">
      <c r="B27" s="236" t="s">
        <v>257</v>
      </c>
    </row>
    <row r="28" spans="1:2" ht="15" x14ac:dyDescent="0.25">
      <c r="B28" s="236" t="s">
        <v>258</v>
      </c>
    </row>
    <row r="29" spans="1:2" ht="15" x14ac:dyDescent="0.25">
      <c r="B29" s="236" t="s">
        <v>259</v>
      </c>
    </row>
    <row r="30" spans="1:2" ht="15" x14ac:dyDescent="0.25">
      <c r="B30" s="236" t="s">
        <v>260</v>
      </c>
    </row>
    <row r="31" spans="1:2" ht="15" x14ac:dyDescent="0.25">
      <c r="B31" s="236" t="s">
        <v>261</v>
      </c>
    </row>
    <row r="32" spans="1:2" ht="15" x14ac:dyDescent="0.25">
      <c r="B32" s="236" t="s">
        <v>262</v>
      </c>
    </row>
    <row r="33" spans="1:2" ht="15" x14ac:dyDescent="0.25">
      <c r="B33" s="236" t="s">
        <v>263</v>
      </c>
    </row>
    <row r="34" spans="1:2" ht="15" x14ac:dyDescent="0.25">
      <c r="B34" s="236" t="s">
        <v>264</v>
      </c>
    </row>
    <row r="35" spans="1:2" ht="15" x14ac:dyDescent="0.25">
      <c r="B35" s="236" t="s">
        <v>265</v>
      </c>
    </row>
    <row r="36" spans="1:2" ht="15" x14ac:dyDescent="0.25">
      <c r="B36" s="236" t="s">
        <v>266</v>
      </c>
    </row>
    <row r="37" spans="1:2" ht="15" x14ac:dyDescent="0.25">
      <c r="B37" s="236" t="s">
        <v>267</v>
      </c>
    </row>
    <row r="38" spans="1:2" ht="15" x14ac:dyDescent="0.25">
      <c r="B38" s="236" t="s">
        <v>268</v>
      </c>
    </row>
    <row r="40" spans="1:2" ht="15" x14ac:dyDescent="0.25">
      <c r="A40" s="235" t="s">
        <v>322</v>
      </c>
      <c r="B40" s="236" t="s">
        <v>495</v>
      </c>
    </row>
    <row r="41" spans="1:2" ht="15" x14ac:dyDescent="0.25">
      <c r="A41" s="236" t="s">
        <v>323</v>
      </c>
      <c r="B41" s="236" t="s">
        <v>351</v>
      </c>
    </row>
    <row r="42" spans="1:2" ht="15" x14ac:dyDescent="0.25">
      <c r="B42" s="236" t="s">
        <v>324</v>
      </c>
    </row>
    <row r="43" spans="1:2" ht="15" x14ac:dyDescent="0.25">
      <c r="B43" s="236" t="s">
        <v>325</v>
      </c>
    </row>
    <row r="44" spans="1:2" ht="15" x14ac:dyDescent="0.25">
      <c r="B44" s="236" t="s">
        <v>326</v>
      </c>
    </row>
    <row r="45" spans="1:2" ht="15" x14ac:dyDescent="0.25">
      <c r="B45" s="236" t="s">
        <v>327</v>
      </c>
    </row>
    <row r="46" spans="1:2" ht="15" x14ac:dyDescent="0.25">
      <c r="B46" s="236" t="s">
        <v>328</v>
      </c>
    </row>
    <row r="47" spans="1:2" ht="15" x14ac:dyDescent="0.25">
      <c r="B47" s="236" t="s">
        <v>329</v>
      </c>
    </row>
    <row r="48" spans="1:2" ht="15" x14ac:dyDescent="0.25">
      <c r="B48" s="236" t="s">
        <v>330</v>
      </c>
    </row>
    <row r="49" spans="2:2" ht="15" x14ac:dyDescent="0.25">
      <c r="B49" s="236" t="s">
        <v>331</v>
      </c>
    </row>
    <row r="50" spans="2:2" ht="15" x14ac:dyDescent="0.25">
      <c r="B50" s="236" t="s">
        <v>332</v>
      </c>
    </row>
    <row r="51" spans="2:2" ht="15" x14ac:dyDescent="0.25">
      <c r="B51" s="236" t="s">
        <v>333</v>
      </c>
    </row>
    <row r="52" spans="2:2" ht="15" x14ac:dyDescent="0.25">
      <c r="B52" s="236" t="s">
        <v>334</v>
      </c>
    </row>
    <row r="53" spans="2:2" ht="15" x14ac:dyDescent="0.25">
      <c r="B53" s="236" t="s">
        <v>335</v>
      </c>
    </row>
    <row r="54" spans="2:2" ht="15" x14ac:dyDescent="0.25">
      <c r="B54" s="236" t="s">
        <v>336</v>
      </c>
    </row>
    <row r="55" spans="2:2" ht="15" x14ac:dyDescent="0.25">
      <c r="B55" s="236" t="s">
        <v>337</v>
      </c>
    </row>
    <row r="56" spans="2:2" ht="15" x14ac:dyDescent="0.25">
      <c r="B56" s="236" t="s">
        <v>338</v>
      </c>
    </row>
    <row r="57" spans="2:2" ht="15" x14ac:dyDescent="0.25">
      <c r="B57" s="236" t="s">
        <v>339</v>
      </c>
    </row>
    <row r="58" spans="2:2" ht="15" x14ac:dyDescent="0.25">
      <c r="B58" s="236" t="s">
        <v>340</v>
      </c>
    </row>
    <row r="59" spans="2:2" ht="15" x14ac:dyDescent="0.25">
      <c r="B59" s="236" t="s">
        <v>341</v>
      </c>
    </row>
    <row r="60" spans="2:2" ht="15" x14ac:dyDescent="0.25">
      <c r="B60" s="236" t="s">
        <v>342</v>
      </c>
    </row>
    <row r="61" spans="2:2" ht="15" x14ac:dyDescent="0.25">
      <c r="B61" s="236" t="s">
        <v>343</v>
      </c>
    </row>
    <row r="62" spans="2:2" ht="15" x14ac:dyDescent="0.25">
      <c r="B62" s="236" t="s">
        <v>344</v>
      </c>
    </row>
    <row r="63" spans="2:2" ht="15" x14ac:dyDescent="0.25">
      <c r="B63" s="236" t="s">
        <v>345</v>
      </c>
    </row>
    <row r="64" spans="2:2" ht="15" x14ac:dyDescent="0.25">
      <c r="B64" s="236" t="s">
        <v>346</v>
      </c>
    </row>
    <row r="65" spans="1:2" ht="15" x14ac:dyDescent="0.25">
      <c r="B65" s="236" t="s">
        <v>347</v>
      </c>
    </row>
    <row r="66" spans="1:2" ht="15" x14ac:dyDescent="0.25">
      <c r="B66" s="236" t="s">
        <v>348</v>
      </c>
    </row>
    <row r="67" spans="1:2" ht="15" x14ac:dyDescent="0.25">
      <c r="B67" s="236" t="s">
        <v>349</v>
      </c>
    </row>
    <row r="69" spans="1:2" ht="15" x14ac:dyDescent="0.25">
      <c r="A69" s="235" t="s">
        <v>248</v>
      </c>
      <c r="B69" s="236" t="s">
        <v>51</v>
      </c>
    </row>
    <row r="70" spans="1:2" ht="15" x14ac:dyDescent="0.25">
      <c r="A70" s="236" t="s">
        <v>289</v>
      </c>
      <c r="B70" s="236" t="s">
        <v>269</v>
      </c>
    </row>
    <row r="71" spans="1:2" ht="15" x14ac:dyDescent="0.25">
      <c r="B71" s="236" t="s">
        <v>270</v>
      </c>
    </row>
    <row r="72" spans="1:2" ht="15" x14ac:dyDescent="0.25">
      <c r="B72" s="236" t="s">
        <v>271</v>
      </c>
    </row>
    <row r="73" spans="1:2" ht="15" x14ac:dyDescent="0.25">
      <c r="B73" s="236" t="s">
        <v>272</v>
      </c>
    </row>
    <row r="74" spans="1:2" ht="15" x14ac:dyDescent="0.25">
      <c r="B74" s="236" t="s">
        <v>273</v>
      </c>
    </row>
    <row r="75" spans="1:2" ht="15" x14ac:dyDescent="0.25">
      <c r="B75" s="236" t="s">
        <v>274</v>
      </c>
    </row>
    <row r="76" spans="1:2" ht="15" x14ac:dyDescent="0.25">
      <c r="B76" s="236" t="s">
        <v>275</v>
      </c>
    </row>
    <row r="77" spans="1:2" ht="15" x14ac:dyDescent="0.25">
      <c r="B77" s="236" t="s">
        <v>276</v>
      </c>
    </row>
    <row r="78" spans="1:2" ht="15" x14ac:dyDescent="0.25">
      <c r="B78" s="236" t="s">
        <v>277</v>
      </c>
    </row>
    <row r="79" spans="1:2" ht="15" x14ac:dyDescent="0.25">
      <c r="B79" s="236" t="s">
        <v>278</v>
      </c>
    </row>
    <row r="80" spans="1:2" ht="15" x14ac:dyDescent="0.25">
      <c r="B80" s="236" t="s">
        <v>279</v>
      </c>
    </row>
    <row r="81" spans="1:2" ht="15" x14ac:dyDescent="0.25">
      <c r="B81" s="236" t="s">
        <v>280</v>
      </c>
    </row>
    <row r="82" spans="1:2" ht="15" x14ac:dyDescent="0.25">
      <c r="B82" s="236" t="s">
        <v>281</v>
      </c>
    </row>
    <row r="83" spans="1:2" ht="15" x14ac:dyDescent="0.25">
      <c r="B83" s="236" t="s">
        <v>282</v>
      </c>
    </row>
    <row r="84" spans="1:2" ht="15" x14ac:dyDescent="0.25">
      <c r="B84" s="236" t="s">
        <v>283</v>
      </c>
    </row>
    <row r="85" spans="1:2" ht="15" x14ac:dyDescent="0.25">
      <c r="B85" s="236" t="s">
        <v>284</v>
      </c>
    </row>
    <row r="86" spans="1:2" ht="15" x14ac:dyDescent="0.25">
      <c r="B86" s="236" t="s">
        <v>285</v>
      </c>
    </row>
    <row r="87" spans="1:2" ht="15" x14ac:dyDescent="0.25">
      <c r="B87" s="236" t="s">
        <v>286</v>
      </c>
    </row>
    <row r="88" spans="1:2" ht="15" x14ac:dyDescent="0.25">
      <c r="B88" s="236" t="s">
        <v>287</v>
      </c>
    </row>
    <row r="89" spans="1:2" ht="15" x14ac:dyDescent="0.25">
      <c r="B89" s="236" t="s">
        <v>288</v>
      </c>
    </row>
    <row r="91" spans="1:2" ht="15" x14ac:dyDescent="0.25">
      <c r="A91" s="235" t="s">
        <v>293</v>
      </c>
      <c r="B91" s="237">
        <v>0</v>
      </c>
    </row>
    <row r="92" spans="1:2" ht="15" x14ac:dyDescent="0.25">
      <c r="A92" s="236" t="s">
        <v>294</v>
      </c>
      <c r="B92" s="237">
        <v>0.1</v>
      </c>
    </row>
    <row r="93" spans="1:2" ht="15" x14ac:dyDescent="0.25">
      <c r="B93" s="237">
        <v>0.2</v>
      </c>
    </row>
    <row r="94" spans="1:2" ht="15" x14ac:dyDescent="0.25">
      <c r="B94" s="237">
        <v>0.25</v>
      </c>
    </row>
    <row r="95" spans="1:2" ht="15" x14ac:dyDescent="0.25">
      <c r="B95" s="237">
        <v>0.3</v>
      </c>
    </row>
    <row r="96" spans="1:2" ht="15" x14ac:dyDescent="0.25">
      <c r="B96" s="237">
        <v>0.4</v>
      </c>
    </row>
    <row r="97" spans="1:2" ht="15" x14ac:dyDescent="0.25">
      <c r="B97" s="237">
        <v>0.5</v>
      </c>
    </row>
    <row r="98" spans="1:2" ht="15" x14ac:dyDescent="0.25">
      <c r="B98" s="237">
        <v>0.6</v>
      </c>
    </row>
    <row r="99" spans="1:2" ht="15" x14ac:dyDescent="0.25">
      <c r="B99" s="237">
        <v>0.75</v>
      </c>
    </row>
    <row r="100" spans="1:2" ht="15" x14ac:dyDescent="0.25">
      <c r="B100" s="237">
        <v>1</v>
      </c>
    </row>
    <row r="102" spans="1:2" ht="15" x14ac:dyDescent="0.25">
      <c r="A102" s="235" t="s">
        <v>52</v>
      </c>
      <c r="B102" s="236" t="s">
        <v>36</v>
      </c>
    </row>
    <row r="103" spans="1:2" x14ac:dyDescent="0.3">
      <c r="B103" s="238" t="s">
        <v>53</v>
      </c>
    </row>
    <row r="104" spans="1:2" x14ac:dyDescent="0.3">
      <c r="B104" s="238" t="s">
        <v>54</v>
      </c>
    </row>
    <row r="105" spans="1:2" x14ac:dyDescent="0.3">
      <c r="B105" s="238" t="s">
        <v>55</v>
      </c>
    </row>
    <row r="106" spans="1:2" x14ac:dyDescent="0.3">
      <c r="B106" s="238" t="s">
        <v>56</v>
      </c>
    </row>
    <row r="107" spans="1:2" x14ac:dyDescent="0.3">
      <c r="B107" s="238" t="s">
        <v>57</v>
      </c>
    </row>
    <row r="108" spans="1:2" x14ac:dyDescent="0.3">
      <c r="B108" s="238" t="s">
        <v>58</v>
      </c>
    </row>
    <row r="109" spans="1:2" x14ac:dyDescent="0.3">
      <c r="B109" s="238" t="s">
        <v>59</v>
      </c>
    </row>
    <row r="110" spans="1:2" x14ac:dyDescent="0.3">
      <c r="B110" s="238" t="s">
        <v>60</v>
      </c>
    </row>
    <row r="111" spans="1:2" x14ac:dyDescent="0.3">
      <c r="B111" s="238" t="s">
        <v>61</v>
      </c>
    </row>
    <row r="112" spans="1:2" x14ac:dyDescent="0.3">
      <c r="B112" s="238" t="s">
        <v>62</v>
      </c>
    </row>
    <row r="113" spans="1:2" x14ac:dyDescent="0.3">
      <c r="B113" s="238" t="s">
        <v>63</v>
      </c>
    </row>
    <row r="114" spans="1:2" x14ac:dyDescent="0.3">
      <c r="B114" s="238" t="s">
        <v>64</v>
      </c>
    </row>
    <row r="115" spans="1:2" x14ac:dyDescent="0.3">
      <c r="B115" s="238" t="s">
        <v>65</v>
      </c>
    </row>
    <row r="116" spans="1:2" x14ac:dyDescent="0.3">
      <c r="B116" s="238" t="s">
        <v>66</v>
      </c>
    </row>
    <row r="117" spans="1:2" x14ac:dyDescent="0.3">
      <c r="B117" s="238" t="s">
        <v>67</v>
      </c>
    </row>
    <row r="118" spans="1:2" x14ac:dyDescent="0.3">
      <c r="B118" s="238" t="s">
        <v>68</v>
      </c>
    </row>
    <row r="119" spans="1:2" x14ac:dyDescent="0.3">
      <c r="B119" s="238" t="s">
        <v>69</v>
      </c>
    </row>
    <row r="120" spans="1:2" x14ac:dyDescent="0.3">
      <c r="B120" s="238" t="s">
        <v>70</v>
      </c>
    </row>
    <row r="121" spans="1:2" x14ac:dyDescent="0.3">
      <c r="B121" s="238" t="s">
        <v>71</v>
      </c>
    </row>
    <row r="122" spans="1:2" x14ac:dyDescent="0.3">
      <c r="B122" s="238" t="s">
        <v>72</v>
      </c>
    </row>
    <row r="123" spans="1:2" x14ac:dyDescent="0.3">
      <c r="B123" s="238" t="s">
        <v>192</v>
      </c>
    </row>
    <row r="124" spans="1:2" x14ac:dyDescent="0.3">
      <c r="B124" s="238" t="s">
        <v>73</v>
      </c>
    </row>
    <row r="126" spans="1:2" ht="15" x14ac:dyDescent="0.25">
      <c r="A126" s="238" t="s">
        <v>302</v>
      </c>
      <c r="B126" s="238" t="s">
        <v>36</v>
      </c>
    </row>
    <row r="127" spans="1:2" ht="15" x14ac:dyDescent="0.25">
      <c r="A127" s="238"/>
      <c r="B127" s="239" t="s">
        <v>498</v>
      </c>
    </row>
    <row r="128" spans="1:2" ht="15" x14ac:dyDescent="0.25">
      <c r="A128" s="238"/>
      <c r="B128" s="239"/>
    </row>
    <row r="129" spans="1:2" ht="15" x14ac:dyDescent="0.25">
      <c r="A129" s="238"/>
      <c r="B129" s="238"/>
    </row>
    <row r="130" spans="1:2" ht="15" x14ac:dyDescent="0.25">
      <c r="A130" s="238" t="s">
        <v>75</v>
      </c>
      <c r="B130" s="238" t="s">
        <v>36</v>
      </c>
    </row>
    <row r="131" spans="1:2" x14ac:dyDescent="0.3">
      <c r="A131" s="238"/>
      <c r="B131" s="238" t="s">
        <v>496</v>
      </c>
    </row>
    <row r="132" spans="1:2" x14ac:dyDescent="0.3">
      <c r="A132" s="238"/>
      <c r="B132" s="239" t="s">
        <v>497</v>
      </c>
    </row>
    <row r="133" spans="1:2" x14ac:dyDescent="0.3">
      <c r="A133" s="238"/>
      <c r="B133" s="239" t="s">
        <v>499</v>
      </c>
    </row>
    <row r="134" spans="1:2" x14ac:dyDescent="0.3">
      <c r="A134" s="238"/>
      <c r="B134" s="239" t="s">
        <v>500</v>
      </c>
    </row>
    <row r="135" spans="1:2" x14ac:dyDescent="0.3">
      <c r="A135" s="238"/>
      <c r="B135" s="239" t="s">
        <v>501</v>
      </c>
    </row>
    <row r="136" spans="1:2" x14ac:dyDescent="0.3">
      <c r="A136" s="238"/>
      <c r="B136" s="240" t="s">
        <v>502</v>
      </c>
    </row>
    <row r="137" spans="1:2" x14ac:dyDescent="0.3">
      <c r="A137" s="238"/>
      <c r="B137" s="240" t="s">
        <v>503</v>
      </c>
    </row>
    <row r="138" spans="1:2" x14ac:dyDescent="0.3">
      <c r="A138" s="238"/>
      <c r="B138" s="240" t="s">
        <v>504</v>
      </c>
    </row>
    <row r="139" spans="1:2" ht="15" x14ac:dyDescent="0.25">
      <c r="A139" s="238"/>
      <c r="B139" s="238"/>
    </row>
    <row r="140" spans="1:2" ht="15" x14ac:dyDescent="0.25">
      <c r="A140" s="238" t="s">
        <v>361</v>
      </c>
      <c r="B140" s="238" t="s">
        <v>512</v>
      </c>
    </row>
    <row r="141" spans="1:2" ht="15" x14ac:dyDescent="0.25">
      <c r="A141" s="238" t="s">
        <v>368</v>
      </c>
      <c r="B141" s="238" t="s">
        <v>209</v>
      </c>
    </row>
    <row r="142" spans="1:2" ht="15" x14ac:dyDescent="0.25">
      <c r="B142" s="238" t="s">
        <v>362</v>
      </c>
    </row>
    <row r="143" spans="1:2" ht="15" x14ac:dyDescent="0.25">
      <c r="A143" s="238"/>
      <c r="B143" s="238" t="s">
        <v>363</v>
      </c>
    </row>
    <row r="144" spans="1:2" ht="15" x14ac:dyDescent="0.25">
      <c r="A144" s="238"/>
      <c r="B144" s="238" t="s">
        <v>364</v>
      </c>
    </row>
    <row r="145" spans="1:2" ht="15" x14ac:dyDescent="0.25">
      <c r="A145" s="238"/>
      <c r="B145" s="238" t="s">
        <v>365</v>
      </c>
    </row>
    <row r="146" spans="1:2" ht="15" x14ac:dyDescent="0.25">
      <c r="A146" s="238"/>
      <c r="B146" s="238" t="s">
        <v>366</v>
      </c>
    </row>
    <row r="147" spans="1:2" ht="15" x14ac:dyDescent="0.25">
      <c r="A147" s="238"/>
      <c r="B147" s="238" t="s">
        <v>367</v>
      </c>
    </row>
    <row r="148" spans="1:2" ht="15" x14ac:dyDescent="0.25">
      <c r="A148" s="238"/>
    </row>
    <row r="149" spans="1:2" ht="15" x14ac:dyDescent="0.25">
      <c r="A149" s="238" t="s">
        <v>372</v>
      </c>
      <c r="B149" s="236" t="s">
        <v>513</v>
      </c>
    </row>
    <row r="150" spans="1:2" ht="15" x14ac:dyDescent="0.25">
      <c r="A150" s="238" t="s">
        <v>373</v>
      </c>
      <c r="B150" s="240" t="s">
        <v>374</v>
      </c>
    </row>
    <row r="151" spans="1:2" ht="15" x14ac:dyDescent="0.25">
      <c r="B151" s="240" t="s">
        <v>375</v>
      </c>
    </row>
    <row r="152" spans="1:2" ht="15" x14ac:dyDescent="0.25">
      <c r="A152" s="238"/>
      <c r="B152" s="240">
        <v>2060</v>
      </c>
    </row>
    <row r="153" spans="1:2" ht="15" x14ac:dyDescent="0.25">
      <c r="A153" s="238"/>
      <c r="B153" s="240">
        <v>2163</v>
      </c>
    </row>
    <row r="154" spans="1:2" ht="15" x14ac:dyDescent="0.25">
      <c r="A154" s="238"/>
      <c r="B154" s="240" t="s">
        <v>376</v>
      </c>
    </row>
    <row r="155" spans="1:2" ht="15" x14ac:dyDescent="0.25">
      <c r="A155" s="238"/>
      <c r="B155" s="238" t="s">
        <v>377</v>
      </c>
    </row>
    <row r="156" spans="1:2" ht="15" x14ac:dyDescent="0.25">
      <c r="A156" s="238"/>
      <c r="B156" s="238" t="s">
        <v>378</v>
      </c>
    </row>
    <row r="157" spans="1:2" ht="15" x14ac:dyDescent="0.25">
      <c r="A157" s="238"/>
      <c r="B157" s="238" t="s">
        <v>379</v>
      </c>
    </row>
    <row r="158" spans="1:2" ht="15" x14ac:dyDescent="0.25">
      <c r="A158" s="238"/>
      <c r="B158" s="238" t="s">
        <v>380</v>
      </c>
    </row>
    <row r="159" spans="1:2" ht="15" x14ac:dyDescent="0.25">
      <c r="A159" s="238"/>
      <c r="B159" s="238" t="s">
        <v>381</v>
      </c>
    </row>
    <row r="160" spans="1:2" ht="15" x14ac:dyDescent="0.25">
      <c r="A160" s="238"/>
      <c r="B160" s="238" t="s">
        <v>386</v>
      </c>
    </row>
    <row r="161" spans="1:2" ht="15" x14ac:dyDescent="0.25">
      <c r="A161" s="238"/>
      <c r="B161" s="238" t="s">
        <v>382</v>
      </c>
    </row>
    <row r="162" spans="1:2" ht="15" x14ac:dyDescent="0.25">
      <c r="A162" s="238"/>
      <c r="B162" s="238"/>
    </row>
    <row r="163" spans="1:2" ht="15" x14ac:dyDescent="0.25">
      <c r="A163" s="238" t="s">
        <v>383</v>
      </c>
      <c r="B163" s="238" t="s">
        <v>513</v>
      </c>
    </row>
    <row r="164" spans="1:2" ht="15" x14ac:dyDescent="0.25">
      <c r="A164" s="238" t="s">
        <v>384</v>
      </c>
      <c r="B164" s="238" t="s">
        <v>385</v>
      </c>
    </row>
    <row r="165" spans="1:2" ht="15" x14ac:dyDescent="0.25">
      <c r="B165" s="238" t="s">
        <v>387</v>
      </c>
    </row>
    <row r="166" spans="1:2" ht="15" x14ac:dyDescent="0.25">
      <c r="A166" s="238"/>
      <c r="B166" s="238" t="s">
        <v>376</v>
      </c>
    </row>
    <row r="167" spans="1:2" ht="15" x14ac:dyDescent="0.25">
      <c r="A167" s="238"/>
      <c r="B167" s="238" t="s">
        <v>388</v>
      </c>
    </row>
    <row r="168" spans="1:2" ht="15" x14ac:dyDescent="0.25">
      <c r="A168" s="238"/>
      <c r="B168" s="238" t="s">
        <v>389</v>
      </c>
    </row>
    <row r="169" spans="1:2" ht="15" x14ac:dyDescent="0.25">
      <c r="A169" s="238"/>
      <c r="B169" s="238" t="s">
        <v>390</v>
      </c>
    </row>
    <row r="170" spans="1:2" ht="15" x14ac:dyDescent="0.25">
      <c r="A170" s="238"/>
      <c r="B170" s="238"/>
    </row>
    <row r="171" spans="1:2" ht="15" x14ac:dyDescent="0.25">
      <c r="A171" s="238" t="s">
        <v>397</v>
      </c>
      <c r="B171" s="236" t="s">
        <v>51</v>
      </c>
    </row>
    <row r="172" spans="1:2" ht="15" x14ac:dyDescent="0.25">
      <c r="A172" s="238" t="s">
        <v>401</v>
      </c>
      <c r="B172" s="240" t="s">
        <v>398</v>
      </c>
    </row>
    <row r="173" spans="1:2" ht="15" x14ac:dyDescent="0.25">
      <c r="A173" s="238"/>
      <c r="B173" s="240" t="s">
        <v>402</v>
      </c>
    </row>
    <row r="174" spans="1:2" ht="15" x14ac:dyDescent="0.25">
      <c r="A174" s="238"/>
      <c r="B174" s="240" t="s">
        <v>399</v>
      </c>
    </row>
    <row r="175" spans="1:2" ht="15" x14ac:dyDescent="0.25">
      <c r="A175" s="238"/>
      <c r="B175" s="240" t="s">
        <v>403</v>
      </c>
    </row>
    <row r="176" spans="1:2" ht="15" x14ac:dyDescent="0.25">
      <c r="A176" s="238"/>
      <c r="B176" s="240" t="s">
        <v>400</v>
      </c>
    </row>
    <row r="177" spans="1:2" ht="15" x14ac:dyDescent="0.25">
      <c r="A177" s="238"/>
      <c r="B177" s="238" t="s">
        <v>511</v>
      </c>
    </row>
    <row r="178" spans="1:2" ht="15" x14ac:dyDescent="0.25">
      <c r="A178" s="238"/>
      <c r="B178" s="238"/>
    </row>
    <row r="179" spans="1:2" ht="15" x14ac:dyDescent="0.25">
      <c r="A179" s="238" t="s">
        <v>514</v>
      </c>
      <c r="B179" s="238" t="s">
        <v>515</v>
      </c>
    </row>
    <row r="180" spans="1:2" ht="15" x14ac:dyDescent="0.25">
      <c r="A180" s="238" t="s">
        <v>518</v>
      </c>
      <c r="B180" s="238" t="s">
        <v>516</v>
      </c>
    </row>
    <row r="181" spans="1:2" ht="15" x14ac:dyDescent="0.25">
      <c r="A181" s="238"/>
      <c r="B181" s="238" t="s">
        <v>517</v>
      </c>
    </row>
    <row r="182" spans="1:2" ht="15" x14ac:dyDescent="0.25">
      <c r="A182" s="238"/>
      <c r="B182" s="238"/>
    </row>
    <row r="183" spans="1:2" ht="15" x14ac:dyDescent="0.25">
      <c r="A183" s="238" t="s">
        <v>548</v>
      </c>
      <c r="B183" s="236" t="s">
        <v>552</v>
      </c>
    </row>
    <row r="184" spans="1:2" ht="15" x14ac:dyDescent="0.25">
      <c r="A184" s="238"/>
      <c r="B184" s="238" t="s">
        <v>549</v>
      </c>
    </row>
    <row r="185" spans="1:2" ht="15" x14ac:dyDescent="0.25">
      <c r="A185" s="238"/>
      <c r="B185" s="238" t="s">
        <v>550</v>
      </c>
    </row>
    <row r="186" spans="1:2" ht="15" x14ac:dyDescent="0.25">
      <c r="A186" s="238"/>
      <c r="B186" s="238" t="s">
        <v>551</v>
      </c>
    </row>
    <row r="187" spans="1:2" ht="15" x14ac:dyDescent="0.25">
      <c r="A187" s="238"/>
      <c r="B187" s="251"/>
    </row>
    <row r="188" spans="1:2" ht="15" x14ac:dyDescent="0.25">
      <c r="A188" s="238"/>
      <c r="B188" s="238"/>
    </row>
    <row r="189" spans="1:2" ht="15" x14ac:dyDescent="0.25">
      <c r="A189" s="238" t="s">
        <v>38</v>
      </c>
      <c r="B189" s="238" t="s">
        <v>409</v>
      </c>
    </row>
    <row r="190" spans="1:2" ht="15" x14ac:dyDescent="0.25">
      <c r="A190" s="238"/>
      <c r="B190" s="238" t="s">
        <v>410</v>
      </c>
    </row>
    <row r="191" spans="1:2" ht="15" x14ac:dyDescent="0.25">
      <c r="A191" s="238"/>
      <c r="B191" s="238" t="s">
        <v>411</v>
      </c>
    </row>
    <row r="192" spans="1:2" ht="15" x14ac:dyDescent="0.25">
      <c r="A192" s="238"/>
      <c r="B192" s="238" t="s">
        <v>412</v>
      </c>
    </row>
    <row r="193" spans="1:2" ht="15" x14ac:dyDescent="0.25">
      <c r="A193" s="238"/>
      <c r="B193" s="238" t="s">
        <v>413</v>
      </c>
    </row>
    <row r="194" spans="1:2" ht="15" x14ac:dyDescent="0.25">
      <c r="A194" s="238"/>
      <c r="B194" s="238" t="s">
        <v>414</v>
      </c>
    </row>
    <row r="195" spans="1:2" ht="15" x14ac:dyDescent="0.25">
      <c r="A195" s="238"/>
      <c r="B195" s="238"/>
    </row>
    <row r="196" spans="1:2" ht="15" x14ac:dyDescent="0.25">
      <c r="A196" s="238"/>
      <c r="B196" s="238"/>
    </row>
    <row r="197" spans="1:2" ht="15" x14ac:dyDescent="0.25">
      <c r="A197" s="238" t="s">
        <v>39</v>
      </c>
      <c r="B197" s="238" t="s">
        <v>415</v>
      </c>
    </row>
    <row r="198" spans="1:2" ht="15" x14ac:dyDescent="0.25">
      <c r="A198" s="238"/>
      <c r="B198" s="238" t="s">
        <v>416</v>
      </c>
    </row>
    <row r="199" spans="1:2" ht="15" x14ac:dyDescent="0.25">
      <c r="A199" s="238"/>
      <c r="B199" s="238" t="s">
        <v>508</v>
      </c>
    </row>
    <row r="200" spans="1:2" ht="15" x14ac:dyDescent="0.25">
      <c r="A200" s="238"/>
      <c r="B200" s="238"/>
    </row>
    <row r="201" spans="1:2" ht="15" x14ac:dyDescent="0.25">
      <c r="A201" s="238" t="s">
        <v>420</v>
      </c>
      <c r="B201" s="238" t="s">
        <v>522</v>
      </c>
    </row>
    <row r="202" spans="1:2" ht="15" x14ac:dyDescent="0.25">
      <c r="A202" s="238" t="s">
        <v>421</v>
      </c>
      <c r="B202" s="238" t="s">
        <v>523</v>
      </c>
    </row>
    <row r="203" spans="1:2" ht="15" x14ac:dyDescent="0.25">
      <c r="A203" s="238"/>
      <c r="B203" s="238" t="s">
        <v>524</v>
      </c>
    </row>
    <row r="204" spans="1:2" ht="15" x14ac:dyDescent="0.25">
      <c r="A204" s="238"/>
      <c r="B204" s="238" t="s">
        <v>525</v>
      </c>
    </row>
    <row r="205" spans="1:2" ht="15" x14ac:dyDescent="0.25">
      <c r="A205" s="238"/>
      <c r="B205" s="238" t="s">
        <v>526</v>
      </c>
    </row>
    <row r="206" spans="1:2" ht="15" x14ac:dyDescent="0.25">
      <c r="A206" s="238"/>
      <c r="B206" s="238" t="s">
        <v>527</v>
      </c>
    </row>
    <row r="207" spans="1:2" ht="15" x14ac:dyDescent="0.25">
      <c r="A207" s="238"/>
      <c r="B207" s="238" t="s">
        <v>535</v>
      </c>
    </row>
    <row r="208" spans="1:2" ht="15" x14ac:dyDescent="0.25">
      <c r="A208" s="238"/>
      <c r="B208" s="238" t="s">
        <v>528</v>
      </c>
    </row>
    <row r="209" spans="1:2" ht="15" x14ac:dyDescent="0.25">
      <c r="A209" s="238"/>
      <c r="B209" s="238" t="s">
        <v>529</v>
      </c>
    </row>
    <row r="210" spans="1:2" ht="15" x14ac:dyDescent="0.25">
      <c r="A210" s="238"/>
      <c r="B210" s="238" t="s">
        <v>530</v>
      </c>
    </row>
    <row r="211" spans="1:2" ht="15" x14ac:dyDescent="0.25">
      <c r="A211" s="238"/>
      <c r="B211" s="238" t="s">
        <v>531</v>
      </c>
    </row>
    <row r="212" spans="1:2" ht="15" x14ac:dyDescent="0.25">
      <c r="A212" s="238"/>
      <c r="B212" s="238" t="s">
        <v>532</v>
      </c>
    </row>
    <row r="213" spans="1:2" ht="15" x14ac:dyDescent="0.25">
      <c r="A213" s="238"/>
      <c r="B213" s="238" t="s">
        <v>533</v>
      </c>
    </row>
    <row r="214" spans="1:2" ht="15" x14ac:dyDescent="0.25">
      <c r="A214" s="238"/>
      <c r="B214" s="238" t="s">
        <v>534</v>
      </c>
    </row>
    <row r="215" spans="1:2" ht="15" x14ac:dyDescent="0.25">
      <c r="A215" s="238"/>
      <c r="B215" s="238"/>
    </row>
    <row r="216" spans="1:2" ht="15" x14ac:dyDescent="0.25">
      <c r="A216" s="238" t="s">
        <v>426</v>
      </c>
      <c r="B216" s="236" t="s">
        <v>36</v>
      </c>
    </row>
    <row r="217" spans="1:2" ht="15" x14ac:dyDescent="0.25">
      <c r="A217" s="238" t="s">
        <v>427</v>
      </c>
      <c r="B217" s="238" t="s">
        <v>610</v>
      </c>
    </row>
    <row r="218" spans="1:2" ht="15" x14ac:dyDescent="0.25">
      <c r="A218" s="238"/>
      <c r="B218" s="238" t="s">
        <v>609</v>
      </c>
    </row>
    <row r="219" spans="1:2" ht="15" x14ac:dyDescent="0.25">
      <c r="A219" s="238"/>
      <c r="B219" s="238" t="s">
        <v>611</v>
      </c>
    </row>
    <row r="220" spans="1:2" ht="15" x14ac:dyDescent="0.25">
      <c r="A220" s="238"/>
      <c r="B220" s="238"/>
    </row>
    <row r="221" spans="1:2" ht="15" x14ac:dyDescent="0.25">
      <c r="A221" s="238" t="s">
        <v>559</v>
      </c>
      <c r="B221" s="238" t="s">
        <v>510</v>
      </c>
    </row>
    <row r="222" spans="1:2" ht="15" x14ac:dyDescent="0.25">
      <c r="A222" s="238" t="s">
        <v>432</v>
      </c>
      <c r="B222" s="238" t="s">
        <v>433</v>
      </c>
    </row>
    <row r="223" spans="1:2" ht="15" x14ac:dyDescent="0.25">
      <c r="A223" s="238"/>
      <c r="B223" s="238" t="s">
        <v>367</v>
      </c>
    </row>
    <row r="224" spans="1:2" ht="15" x14ac:dyDescent="0.25">
      <c r="A224" s="238"/>
      <c r="B224" s="238"/>
    </row>
    <row r="225" spans="1:2" ht="15" x14ac:dyDescent="0.25">
      <c r="A225" s="238" t="s">
        <v>561</v>
      </c>
      <c r="B225" s="238" t="s">
        <v>560</v>
      </c>
    </row>
    <row r="226" spans="1:2" ht="15" x14ac:dyDescent="0.25">
      <c r="A226" s="238" t="s">
        <v>562</v>
      </c>
      <c r="B226" s="238" t="s">
        <v>433</v>
      </c>
    </row>
    <row r="227" spans="1:2" ht="15" x14ac:dyDescent="0.25">
      <c r="A227" s="238"/>
      <c r="B227" s="238" t="s">
        <v>367</v>
      </c>
    </row>
    <row r="228" spans="1:2" ht="15" x14ac:dyDescent="0.25">
      <c r="A228" s="238"/>
      <c r="B228" s="238"/>
    </row>
    <row r="229" spans="1:2" ht="15" x14ac:dyDescent="0.25">
      <c r="A229" s="238" t="s">
        <v>437</v>
      </c>
      <c r="B229" s="238" t="s">
        <v>506</v>
      </c>
    </row>
    <row r="230" spans="1:2" ht="15" x14ac:dyDescent="0.25">
      <c r="A230" s="238" t="s">
        <v>438</v>
      </c>
      <c r="B230" s="238" t="s">
        <v>436</v>
      </c>
    </row>
    <row r="231" spans="1:2" x14ac:dyDescent="0.3">
      <c r="B231" s="238" t="s">
        <v>536</v>
      </c>
    </row>
    <row r="232" spans="1:2" x14ac:dyDescent="0.3">
      <c r="A232" s="238"/>
      <c r="B232" s="236" t="s">
        <v>537</v>
      </c>
    </row>
    <row r="233" spans="1:2" x14ac:dyDescent="0.3">
      <c r="A233" s="238"/>
      <c r="B233" s="236" t="s">
        <v>486</v>
      </c>
    </row>
    <row r="234" spans="1:2" x14ac:dyDescent="0.3">
      <c r="A234" s="238"/>
      <c r="B234" s="238"/>
    </row>
    <row r="235" spans="1:2" x14ac:dyDescent="0.3">
      <c r="A235" s="238" t="s">
        <v>437</v>
      </c>
      <c r="B235" s="238" t="s">
        <v>538</v>
      </c>
    </row>
    <row r="236" spans="1:2" x14ac:dyDescent="0.3">
      <c r="A236" s="238" t="s">
        <v>439</v>
      </c>
      <c r="B236" s="238" t="s">
        <v>444</v>
      </c>
    </row>
    <row r="237" spans="1:2" x14ac:dyDescent="0.3">
      <c r="B237" s="238" t="s">
        <v>483</v>
      </c>
    </row>
    <row r="238" spans="1:2" x14ac:dyDescent="0.3">
      <c r="A238" s="238"/>
      <c r="B238" s="238" t="s">
        <v>445</v>
      </c>
    </row>
    <row r="239" spans="1:2" x14ac:dyDescent="0.3">
      <c r="A239" s="238"/>
      <c r="B239" s="238" t="s">
        <v>446</v>
      </c>
    </row>
    <row r="240" spans="1:2" x14ac:dyDescent="0.3">
      <c r="A240" s="238"/>
      <c r="B240" s="238" t="s">
        <v>452</v>
      </c>
    </row>
    <row r="241" spans="1:2" x14ac:dyDescent="0.3">
      <c r="A241" s="238"/>
      <c r="B241" s="238" t="s">
        <v>485</v>
      </c>
    </row>
    <row r="242" spans="1:2" x14ac:dyDescent="0.3">
      <c r="A242" s="238"/>
      <c r="B242" s="238" t="s">
        <v>422</v>
      </c>
    </row>
    <row r="243" spans="1:2" x14ac:dyDescent="0.3">
      <c r="A243" s="238"/>
      <c r="B243" s="238" t="s">
        <v>460</v>
      </c>
    </row>
    <row r="244" spans="1:2" x14ac:dyDescent="0.3">
      <c r="A244" s="238"/>
      <c r="B244" s="238" t="s">
        <v>478</v>
      </c>
    </row>
    <row r="245" spans="1:2" x14ac:dyDescent="0.3">
      <c r="A245" s="238"/>
      <c r="B245" s="238" t="s">
        <v>468</v>
      </c>
    </row>
    <row r="246" spans="1:2" x14ac:dyDescent="0.3">
      <c r="A246" s="238"/>
      <c r="B246" s="238" t="s">
        <v>475</v>
      </c>
    </row>
    <row r="247" spans="1:2" x14ac:dyDescent="0.3">
      <c r="A247" s="238"/>
      <c r="B247" s="238" t="s">
        <v>481</v>
      </c>
    </row>
    <row r="248" spans="1:2" x14ac:dyDescent="0.3">
      <c r="A248" s="238"/>
      <c r="B248" s="238" t="s">
        <v>440</v>
      </c>
    </row>
    <row r="249" spans="1:2" x14ac:dyDescent="0.3">
      <c r="A249" s="238"/>
      <c r="B249" s="238" t="s">
        <v>450</v>
      </c>
    </row>
    <row r="250" spans="1:2" x14ac:dyDescent="0.3">
      <c r="A250" s="238"/>
      <c r="B250" s="238" t="s">
        <v>459</v>
      </c>
    </row>
    <row r="251" spans="1:2" x14ac:dyDescent="0.3">
      <c r="A251" s="238"/>
      <c r="B251" s="238" t="s">
        <v>447</v>
      </c>
    </row>
    <row r="252" spans="1:2" x14ac:dyDescent="0.3">
      <c r="A252" s="238"/>
      <c r="B252" s="238" t="s">
        <v>456</v>
      </c>
    </row>
    <row r="253" spans="1:2" x14ac:dyDescent="0.3">
      <c r="A253" s="238"/>
      <c r="B253" s="238" t="s">
        <v>457</v>
      </c>
    </row>
    <row r="254" spans="1:2" x14ac:dyDescent="0.3">
      <c r="A254" s="238"/>
      <c r="B254" s="238" t="s">
        <v>465</v>
      </c>
    </row>
    <row r="255" spans="1:2" x14ac:dyDescent="0.3">
      <c r="A255" s="238"/>
      <c r="B255" s="238" t="s">
        <v>453</v>
      </c>
    </row>
    <row r="256" spans="1:2" x14ac:dyDescent="0.3">
      <c r="A256" s="238"/>
      <c r="B256" s="238" t="s">
        <v>467</v>
      </c>
    </row>
    <row r="257" spans="1:2" x14ac:dyDescent="0.3">
      <c r="A257" s="238"/>
      <c r="B257" s="238" t="s">
        <v>462</v>
      </c>
    </row>
    <row r="258" spans="1:2" x14ac:dyDescent="0.3">
      <c r="A258" s="238"/>
      <c r="B258" s="238" t="s">
        <v>463</v>
      </c>
    </row>
    <row r="259" spans="1:2" x14ac:dyDescent="0.3">
      <c r="A259" s="238"/>
      <c r="B259" s="238" t="s">
        <v>443</v>
      </c>
    </row>
    <row r="260" spans="1:2" x14ac:dyDescent="0.3">
      <c r="A260" s="238"/>
      <c r="B260" s="238" t="s">
        <v>480</v>
      </c>
    </row>
    <row r="261" spans="1:2" x14ac:dyDescent="0.3">
      <c r="A261" s="238"/>
      <c r="B261" s="238" t="s">
        <v>458</v>
      </c>
    </row>
    <row r="262" spans="1:2" x14ac:dyDescent="0.3">
      <c r="A262" s="238"/>
      <c r="B262" s="238" t="s">
        <v>479</v>
      </c>
    </row>
    <row r="263" spans="1:2" x14ac:dyDescent="0.3">
      <c r="A263" s="238"/>
      <c r="B263" s="238" t="s">
        <v>442</v>
      </c>
    </row>
    <row r="264" spans="1:2" x14ac:dyDescent="0.3">
      <c r="A264" s="238"/>
      <c r="B264" s="238" t="s">
        <v>449</v>
      </c>
    </row>
    <row r="265" spans="1:2" x14ac:dyDescent="0.3">
      <c r="A265" s="238"/>
      <c r="B265" s="238" t="s">
        <v>448</v>
      </c>
    </row>
    <row r="266" spans="1:2" x14ac:dyDescent="0.3">
      <c r="A266" s="238"/>
      <c r="B266" s="238" t="s">
        <v>470</v>
      </c>
    </row>
    <row r="267" spans="1:2" x14ac:dyDescent="0.3">
      <c r="A267" s="238"/>
      <c r="B267" s="238" t="s">
        <v>464</v>
      </c>
    </row>
    <row r="268" spans="1:2" x14ac:dyDescent="0.3">
      <c r="A268" s="238"/>
      <c r="B268" s="238" t="s">
        <v>477</v>
      </c>
    </row>
    <row r="269" spans="1:2" x14ac:dyDescent="0.3">
      <c r="A269" s="238"/>
      <c r="B269" s="238" t="s">
        <v>472</v>
      </c>
    </row>
    <row r="270" spans="1:2" x14ac:dyDescent="0.3">
      <c r="A270" s="238"/>
      <c r="B270" s="238" t="s">
        <v>466</v>
      </c>
    </row>
    <row r="271" spans="1:2" x14ac:dyDescent="0.3">
      <c r="A271" s="238"/>
      <c r="B271" s="238" t="s">
        <v>461</v>
      </c>
    </row>
    <row r="272" spans="1:2" x14ac:dyDescent="0.3">
      <c r="A272" s="238"/>
      <c r="B272" s="238" t="s">
        <v>482</v>
      </c>
    </row>
    <row r="273" spans="1:2" x14ac:dyDescent="0.3">
      <c r="A273" s="238"/>
      <c r="B273" s="238" t="s">
        <v>454</v>
      </c>
    </row>
    <row r="274" spans="1:2" x14ac:dyDescent="0.3">
      <c r="A274" s="238"/>
      <c r="B274" s="238" t="s">
        <v>344</v>
      </c>
    </row>
    <row r="275" spans="1:2" x14ac:dyDescent="0.3">
      <c r="A275" s="238"/>
      <c r="B275" s="238" t="s">
        <v>451</v>
      </c>
    </row>
    <row r="276" spans="1:2" x14ac:dyDescent="0.3">
      <c r="A276" s="238"/>
      <c r="B276" s="238" t="s">
        <v>455</v>
      </c>
    </row>
    <row r="277" spans="1:2" x14ac:dyDescent="0.3">
      <c r="A277" s="238"/>
      <c r="B277" s="238" t="s">
        <v>484</v>
      </c>
    </row>
    <row r="278" spans="1:2" x14ac:dyDescent="0.3">
      <c r="A278" s="238"/>
      <c r="B278" s="238" t="s">
        <v>476</v>
      </c>
    </row>
    <row r="279" spans="1:2" x14ac:dyDescent="0.3">
      <c r="A279" s="238"/>
      <c r="B279" s="238" t="s">
        <v>471</v>
      </c>
    </row>
    <row r="280" spans="1:2" x14ac:dyDescent="0.3">
      <c r="A280" s="238"/>
      <c r="B280" s="238" t="s">
        <v>473</v>
      </c>
    </row>
    <row r="281" spans="1:2" x14ac:dyDescent="0.3">
      <c r="A281" s="238"/>
      <c r="B281" s="238" t="s">
        <v>441</v>
      </c>
    </row>
    <row r="282" spans="1:2" x14ac:dyDescent="0.3">
      <c r="A282" s="238"/>
      <c r="B282" s="238" t="s">
        <v>347</v>
      </c>
    </row>
    <row r="283" spans="1:2" x14ac:dyDescent="0.3">
      <c r="A283" s="238"/>
      <c r="B283" s="238" t="s">
        <v>469</v>
      </c>
    </row>
    <row r="284" spans="1:2" x14ac:dyDescent="0.3">
      <c r="A284" s="238"/>
      <c r="B284" s="238" t="s">
        <v>474</v>
      </c>
    </row>
    <row r="285" spans="1:2" x14ac:dyDescent="0.3">
      <c r="A285" s="238"/>
      <c r="B285" s="238"/>
    </row>
    <row r="286" spans="1:2" x14ac:dyDescent="0.3">
      <c r="A286" s="238" t="s">
        <v>42</v>
      </c>
      <c r="B286" s="236" t="s">
        <v>36</v>
      </c>
    </row>
    <row r="287" spans="1:2" x14ac:dyDescent="0.3">
      <c r="A287" s="238"/>
      <c r="B287" s="238" t="s">
        <v>487</v>
      </c>
    </row>
    <row r="288" spans="1:2" x14ac:dyDescent="0.3">
      <c r="A288" s="238"/>
      <c r="B288" s="238" t="s">
        <v>488</v>
      </c>
    </row>
    <row r="289" spans="1:2" x14ac:dyDescent="0.3">
      <c r="A289" s="238"/>
      <c r="B289" s="238" t="s">
        <v>489</v>
      </c>
    </row>
    <row r="290" spans="1:2" x14ac:dyDescent="0.3">
      <c r="A290" s="238"/>
      <c r="B290" s="238"/>
    </row>
    <row r="291" spans="1:2" x14ac:dyDescent="0.3">
      <c r="A291" s="236" t="s">
        <v>579</v>
      </c>
      <c r="B291" s="236" t="s">
        <v>649</v>
      </c>
    </row>
    <row r="292" spans="1:2" x14ac:dyDescent="0.3">
      <c r="B292" s="236" t="s">
        <v>209</v>
      </c>
    </row>
    <row r="293" spans="1:2" x14ac:dyDescent="0.3">
      <c r="B293" s="236" t="s">
        <v>647</v>
      </c>
    </row>
    <row r="294" spans="1:2" x14ac:dyDescent="0.3">
      <c r="B294" s="236" t="s">
        <v>648</v>
      </c>
    </row>
    <row r="295" spans="1:2" x14ac:dyDescent="0.3">
      <c r="B295" s="236" t="s">
        <v>646</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49"/>
  <sheetViews>
    <sheetView showGridLines="0" view="pageBreakPreview" zoomScale="90" zoomScaleNormal="100" zoomScaleSheetLayoutView="90" workbookViewId="0"/>
  </sheetViews>
  <sheetFormatPr defaultColWidth="8.88671875" defaultRowHeight="14.4" x14ac:dyDescent="0.3"/>
  <cols>
    <col min="1" max="1" width="1.6640625" style="2" customWidth="1"/>
    <col min="2" max="2" width="4" style="2" customWidth="1"/>
    <col min="3" max="3" width="2.88671875" style="2" customWidth="1"/>
    <col min="4" max="4" width="1" style="2" customWidth="1"/>
    <col min="5" max="5" width="2.88671875" style="2" customWidth="1"/>
    <col min="6" max="6" width="10.44140625" style="2" customWidth="1"/>
    <col min="7" max="8" width="14.33203125" style="2" customWidth="1"/>
    <col min="9" max="9" width="2.88671875" style="13" customWidth="1"/>
    <col min="10" max="10" width="1" style="13" customWidth="1"/>
    <col min="11" max="11" width="10.44140625" style="2" customWidth="1"/>
    <col min="12" max="12" width="14.33203125" style="2" customWidth="1"/>
    <col min="13" max="13" width="19.44140625" style="2" customWidth="1"/>
    <col min="14" max="14" width="1.6640625" style="2" customWidth="1"/>
    <col min="15" max="16384" width="8.88671875" style="2"/>
  </cols>
  <sheetData>
    <row r="1" spans="1:14" ht="18.75" x14ac:dyDescent="0.3">
      <c r="A1" s="1"/>
      <c r="B1" s="544" t="s">
        <v>182</v>
      </c>
      <c r="C1" s="544"/>
      <c r="D1" s="544"/>
      <c r="E1" s="544"/>
      <c r="F1" s="544"/>
      <c r="G1" s="544"/>
      <c r="H1" s="544"/>
      <c r="I1" s="544"/>
      <c r="J1" s="544"/>
      <c r="K1" s="544"/>
      <c r="L1" s="544"/>
      <c r="M1" s="544"/>
    </row>
    <row r="2" spans="1:14" ht="15" customHeight="1" x14ac:dyDescent="0.25">
      <c r="A2" s="12"/>
      <c r="C2" s="109"/>
      <c r="D2" s="109"/>
      <c r="E2" s="109"/>
      <c r="F2" s="109"/>
      <c r="G2" s="109"/>
      <c r="H2" s="109"/>
      <c r="I2" s="109"/>
      <c r="J2" s="109"/>
      <c r="K2" s="109"/>
      <c r="L2" s="109"/>
      <c r="M2" s="109"/>
    </row>
    <row r="3" spans="1:14" s="13" customFormat="1" x14ac:dyDescent="0.3">
      <c r="A3" s="12"/>
      <c r="B3" s="620" t="s">
        <v>171</v>
      </c>
      <c r="C3" s="621"/>
      <c r="D3" s="621"/>
      <c r="E3" s="621"/>
      <c r="F3" s="621"/>
      <c r="G3" s="621"/>
      <c r="H3" s="621"/>
      <c r="I3" s="621"/>
      <c r="J3" s="621"/>
      <c r="K3" s="621"/>
      <c r="L3" s="621"/>
      <c r="M3" s="622"/>
    </row>
    <row r="4" spans="1:14" ht="5.25" customHeight="1" x14ac:dyDescent="0.25">
      <c r="A4" s="12"/>
      <c r="B4" s="210"/>
      <c r="C4" s="211"/>
      <c r="D4" s="211"/>
      <c r="E4" s="211"/>
      <c r="F4" s="211"/>
      <c r="G4" s="211"/>
      <c r="H4" s="211"/>
      <c r="I4" s="211"/>
      <c r="J4" s="211"/>
      <c r="K4" s="211"/>
      <c r="L4" s="211"/>
      <c r="M4" s="212"/>
    </row>
    <row r="5" spans="1:14" ht="15" x14ac:dyDescent="0.25">
      <c r="B5" s="213" t="s">
        <v>47</v>
      </c>
      <c r="C5" s="626" t="s">
        <v>173</v>
      </c>
      <c r="D5" s="627"/>
      <c r="E5" s="627"/>
      <c r="F5" s="627"/>
      <c r="G5" s="627"/>
      <c r="H5" s="627"/>
      <c r="I5" s="627"/>
      <c r="J5" s="627"/>
      <c r="K5" s="627"/>
      <c r="L5" s="627"/>
      <c r="M5" s="628"/>
    </row>
    <row r="6" spans="1:14" ht="15" x14ac:dyDescent="0.25">
      <c r="B6" s="213" t="s">
        <v>48</v>
      </c>
      <c r="C6" s="623" t="s">
        <v>183</v>
      </c>
      <c r="D6" s="624"/>
      <c r="E6" s="624"/>
      <c r="F6" s="624"/>
      <c r="G6" s="624"/>
      <c r="H6" s="624"/>
      <c r="I6" s="624"/>
      <c r="J6" s="624"/>
      <c r="K6" s="624"/>
      <c r="L6" s="624"/>
      <c r="M6" s="625"/>
    </row>
    <row r="7" spans="1:14" s="13" customFormat="1" ht="72.599999999999994" customHeight="1" x14ac:dyDescent="0.3">
      <c r="B7" s="214" t="s">
        <v>49</v>
      </c>
      <c r="C7" s="629" t="s">
        <v>669</v>
      </c>
      <c r="D7" s="629"/>
      <c r="E7" s="629"/>
      <c r="F7" s="629"/>
      <c r="G7" s="629"/>
      <c r="H7" s="629"/>
      <c r="I7" s="629"/>
      <c r="J7" s="629"/>
      <c r="K7" s="629"/>
      <c r="L7" s="629"/>
      <c r="M7" s="630"/>
    </row>
    <row r="8" spans="1:14" s="358" customFormat="1" ht="30" customHeight="1" x14ac:dyDescent="0.3">
      <c r="B8" s="769" t="s">
        <v>50</v>
      </c>
      <c r="C8" s="629" t="s">
        <v>671</v>
      </c>
      <c r="D8" s="629"/>
      <c r="E8" s="629"/>
      <c r="F8" s="629"/>
      <c r="G8" s="629"/>
      <c r="H8" s="629"/>
      <c r="I8" s="629"/>
      <c r="J8" s="629"/>
      <c r="K8" s="629"/>
      <c r="L8" s="629"/>
      <c r="M8" s="630"/>
    </row>
    <row r="9" spans="1:14" x14ac:dyDescent="0.3">
      <c r="A9" s="5"/>
      <c r="B9" s="215" t="s">
        <v>670</v>
      </c>
      <c r="C9" s="629" t="s">
        <v>189</v>
      </c>
      <c r="D9" s="629"/>
      <c r="E9" s="629"/>
      <c r="F9" s="629"/>
      <c r="G9" s="629"/>
      <c r="H9" s="629"/>
      <c r="I9" s="629"/>
      <c r="J9" s="629"/>
      <c r="K9" s="629"/>
      <c r="L9" s="629"/>
      <c r="M9" s="630"/>
    </row>
    <row r="10" spans="1:14" s="13" customFormat="1" ht="9" customHeight="1" x14ac:dyDescent="0.3">
      <c r="A10" s="5"/>
      <c r="B10" s="216"/>
      <c r="C10" s="217"/>
      <c r="D10" s="217"/>
      <c r="E10" s="217"/>
      <c r="F10" s="217"/>
      <c r="G10" s="217"/>
      <c r="H10" s="217"/>
      <c r="I10" s="217"/>
      <c r="J10" s="217"/>
      <c r="K10" s="217"/>
      <c r="L10" s="217"/>
      <c r="M10" s="218"/>
    </row>
    <row r="11" spans="1:14" s="13" customFormat="1" ht="15" customHeight="1" x14ac:dyDescent="0.3">
      <c r="A11" s="5"/>
      <c r="C11" s="101"/>
      <c r="D11" s="101"/>
      <c r="E11" s="101"/>
      <c r="F11" s="101"/>
      <c r="G11" s="101"/>
      <c r="H11" s="101"/>
      <c r="I11" s="103"/>
      <c r="J11" s="103"/>
      <c r="K11" s="101"/>
      <c r="L11" s="101"/>
      <c r="M11" s="101"/>
    </row>
    <row r="12" spans="1:14" s="358" customFormat="1" ht="15" customHeight="1" x14ac:dyDescent="0.3">
      <c r="A12" s="5"/>
      <c r="B12" s="358" t="s">
        <v>645</v>
      </c>
      <c r="C12" s="103"/>
      <c r="D12" s="103"/>
      <c r="E12" s="103"/>
      <c r="F12" s="103"/>
      <c r="G12" s="103"/>
      <c r="H12" s="103"/>
      <c r="I12" s="103"/>
      <c r="J12" s="103"/>
      <c r="K12" s="103"/>
      <c r="L12" s="103"/>
      <c r="M12" s="532" t="s">
        <v>649</v>
      </c>
    </row>
    <row r="13" spans="1:14" s="358" customFormat="1" ht="15" customHeight="1" x14ac:dyDescent="0.3">
      <c r="A13" s="5"/>
      <c r="C13" s="103"/>
      <c r="D13" s="103"/>
      <c r="E13" s="103"/>
      <c r="F13" s="103"/>
      <c r="G13" s="103"/>
      <c r="H13" s="103"/>
      <c r="I13" s="103"/>
      <c r="J13" s="103"/>
      <c r="K13" s="103"/>
      <c r="L13" s="103"/>
      <c r="M13" s="103"/>
    </row>
    <row r="14" spans="1:14" x14ac:dyDescent="0.3">
      <c r="A14" s="346"/>
      <c r="B14" s="346"/>
      <c r="C14" s="346"/>
      <c r="D14" s="346"/>
      <c r="E14" s="346"/>
      <c r="F14" s="346"/>
      <c r="G14" s="347" t="s">
        <v>176</v>
      </c>
      <c r="H14" s="347" t="s">
        <v>177</v>
      </c>
      <c r="I14" s="347"/>
      <c r="J14" s="346"/>
      <c r="K14" s="347" t="s">
        <v>178</v>
      </c>
      <c r="L14" s="347" t="s">
        <v>179</v>
      </c>
      <c r="M14" s="347" t="s">
        <v>180</v>
      </c>
      <c r="N14" s="346"/>
    </row>
    <row r="15" spans="1:14" ht="15" customHeight="1" x14ac:dyDescent="0.3">
      <c r="A15" s="346"/>
      <c r="B15" s="640" t="s">
        <v>181</v>
      </c>
      <c r="C15" s="640"/>
      <c r="D15" s="640"/>
      <c r="E15" s="640"/>
      <c r="F15" s="640"/>
      <c r="G15" s="348"/>
      <c r="H15" s="348"/>
      <c r="I15" s="631"/>
      <c r="J15" s="632"/>
      <c r="K15" s="633"/>
      <c r="L15" s="348"/>
      <c r="M15" s="348"/>
      <c r="N15" s="346"/>
    </row>
    <row r="16" spans="1:14" s="13" customFormat="1" ht="21" customHeight="1" x14ac:dyDescent="0.3">
      <c r="A16" s="346"/>
      <c r="B16" s="640"/>
      <c r="C16" s="640"/>
      <c r="D16" s="640"/>
      <c r="E16" s="640"/>
      <c r="F16" s="640"/>
      <c r="G16" s="349"/>
      <c r="H16" s="349"/>
      <c r="I16" s="349"/>
      <c r="J16" s="349"/>
      <c r="K16" s="349"/>
      <c r="L16" s="349"/>
      <c r="M16" s="349"/>
      <c r="N16" s="346"/>
    </row>
    <row r="17" spans="1:20" s="13" customFormat="1" ht="8.5500000000000007" customHeight="1" x14ac:dyDescent="0.25">
      <c r="A17" s="346"/>
      <c r="B17" s="350"/>
      <c r="C17" s="350"/>
      <c r="D17" s="350"/>
      <c r="E17" s="350"/>
      <c r="F17" s="350"/>
      <c r="G17" s="349"/>
      <c r="H17" s="349"/>
      <c r="I17" s="349"/>
      <c r="J17" s="350"/>
      <c r="K17" s="349"/>
      <c r="L17" s="349"/>
      <c r="M17" s="349"/>
      <c r="N17" s="346"/>
    </row>
    <row r="18" spans="1:20" ht="15" customHeight="1" x14ac:dyDescent="0.3">
      <c r="A18" s="346"/>
      <c r="B18" s="639" t="s">
        <v>184</v>
      </c>
      <c r="C18" s="639"/>
      <c r="D18" s="639"/>
      <c r="E18" s="639"/>
      <c r="F18" s="639"/>
      <c r="G18" s="341">
        <f>IF($M$12="King County",237510,IF($M$12="Pierce/Snohomish",228574,IF($M$12="Metro Counties",221130,IF($M$12="Balance of State",160380, IF($M$12="Select from List",0)))))</f>
        <v>0</v>
      </c>
      <c r="H18" s="341">
        <f>IF($M$12="King County",274890,IF($M$12="Pierce/Snohomish",266643,IF($M$12="Metro Counties",249480,IF($M$12="Balance of State",180576, IF($M$12="Select from List",0)))))</f>
        <v>0</v>
      </c>
      <c r="I18" s="641">
        <f>IF($M$12="King County",292110,IF($M$12="Pierce/Snohomish",282377,IF($M$12="Metro Counties",273000,IF($M$12="Balance of State",204682, IF($M$12="Select from List",0)))))</f>
        <v>0</v>
      </c>
      <c r="J18" s="642"/>
      <c r="K18" s="643"/>
      <c r="L18" s="341">
        <f>IF($M$12="King County",327600,IF($M$12="Pierce/Snohomish",317772,IF($M$12="Metro Counties",315000,IF($M$12="Balance of State",265864, IF($M$12="Select from List",0)))))</f>
        <v>0</v>
      </c>
      <c r="M18" s="341">
        <f>IF($M$12="King County",360880,IF($M$12="Pierce/Snohomish",350054,IF($M$12="Metro Counties",347000,IF($M$12="Balance of State",292561, IF($M$12="Select from List",0)))))</f>
        <v>0</v>
      </c>
      <c r="N18" s="346"/>
    </row>
    <row r="19" spans="1:20" s="13" customFormat="1" ht="8.5500000000000007" customHeight="1" x14ac:dyDescent="0.3">
      <c r="A19" s="346"/>
      <c r="B19" s="639"/>
      <c r="C19" s="639"/>
      <c r="D19" s="639"/>
      <c r="E19" s="639"/>
      <c r="F19" s="639"/>
      <c r="G19" s="351"/>
      <c r="H19" s="351"/>
      <c r="I19" s="351"/>
      <c r="J19" s="351"/>
      <c r="K19" s="351"/>
      <c r="L19" s="351"/>
      <c r="M19" s="351"/>
      <c r="N19" s="346"/>
    </row>
    <row r="20" spans="1:20" ht="15" customHeight="1" x14ac:dyDescent="0.25">
      <c r="A20" s="352"/>
      <c r="B20" s="637" t="s">
        <v>185</v>
      </c>
      <c r="C20" s="637"/>
      <c r="D20" s="637"/>
      <c r="E20" s="637"/>
      <c r="F20" s="638"/>
      <c r="G20" s="345">
        <f>G15*G18</f>
        <v>0</v>
      </c>
      <c r="H20" s="345">
        <f>H15*H18</f>
        <v>0</v>
      </c>
      <c r="I20" s="644">
        <f>I15*I18</f>
        <v>0</v>
      </c>
      <c r="J20" s="645"/>
      <c r="K20" s="646"/>
      <c r="L20" s="345">
        <f>L15*L18</f>
        <v>0</v>
      </c>
      <c r="M20" s="345">
        <f>M15*M18</f>
        <v>0</v>
      </c>
      <c r="N20" s="346"/>
    </row>
    <row r="21" spans="1:20" ht="15.75" thickBot="1" x14ac:dyDescent="0.3">
      <c r="A21" s="346"/>
      <c r="B21" s="346"/>
      <c r="C21" s="346"/>
      <c r="D21" s="346"/>
      <c r="E21" s="346"/>
      <c r="F21" s="346"/>
      <c r="G21" s="346"/>
      <c r="H21" s="346"/>
      <c r="I21" s="346"/>
      <c r="J21" s="346"/>
      <c r="K21" s="346"/>
      <c r="L21" s="346"/>
      <c r="M21" s="346"/>
      <c r="N21" s="346"/>
    </row>
    <row r="22" spans="1:20" ht="15.6" thickTop="1" thickBot="1" x14ac:dyDescent="0.35">
      <c r="A22" s="346"/>
      <c r="B22" s="634" t="s">
        <v>186</v>
      </c>
      <c r="C22" s="634"/>
      <c r="D22" s="634"/>
      <c r="E22" s="634"/>
      <c r="F22" s="634"/>
      <c r="G22" s="634"/>
      <c r="H22" s="634"/>
      <c r="I22" s="634"/>
      <c r="J22" s="634"/>
      <c r="K22" s="634"/>
      <c r="L22" s="635"/>
      <c r="M22" s="344">
        <f>SUM(G20:M20)</f>
        <v>0</v>
      </c>
      <c r="N22" s="346"/>
    </row>
    <row r="23" spans="1:20" s="13" customFormat="1" ht="8.4" customHeight="1" thickTop="1" x14ac:dyDescent="0.25">
      <c r="A23" s="346"/>
      <c r="B23" s="353"/>
      <c r="C23" s="353"/>
      <c r="D23" s="353"/>
      <c r="E23" s="353"/>
      <c r="F23" s="353"/>
      <c r="G23" s="353"/>
      <c r="H23" s="353"/>
      <c r="I23" s="353"/>
      <c r="J23" s="353"/>
      <c r="K23" s="353"/>
      <c r="L23" s="353"/>
      <c r="M23" s="354"/>
      <c r="N23" s="346"/>
    </row>
    <row r="24" spans="1:20" ht="15" x14ac:dyDescent="0.25">
      <c r="A24" s="346"/>
      <c r="B24" s="634" t="s">
        <v>201</v>
      </c>
      <c r="C24" s="634"/>
      <c r="D24" s="634"/>
      <c r="E24" s="634"/>
      <c r="F24" s="634"/>
      <c r="G24" s="634"/>
      <c r="H24" s="634"/>
      <c r="I24" s="634"/>
      <c r="J24" s="634"/>
      <c r="K24" s="634"/>
      <c r="L24" s="636"/>
      <c r="M24" s="336"/>
      <c r="N24" s="346"/>
    </row>
    <row r="25" spans="1:20" s="13" customFormat="1" x14ac:dyDescent="0.3">
      <c r="A25" s="346"/>
      <c r="B25" s="106" t="s">
        <v>174</v>
      </c>
      <c r="C25" s="353"/>
      <c r="D25" s="346"/>
      <c r="E25" s="353"/>
      <c r="F25" s="353"/>
      <c r="G25" s="353"/>
      <c r="H25" s="353"/>
      <c r="I25" s="353"/>
      <c r="J25" s="346"/>
      <c r="K25" s="353"/>
      <c r="L25" s="353"/>
      <c r="M25" s="343"/>
      <c r="N25" s="346"/>
    </row>
    <row r="26" spans="1:20" s="13" customFormat="1" x14ac:dyDescent="0.3">
      <c r="A26" s="346"/>
      <c r="B26" s="105" t="s">
        <v>175</v>
      </c>
      <c r="C26" s="355"/>
      <c r="D26" s="104"/>
      <c r="E26" s="104"/>
      <c r="F26" s="104"/>
      <c r="G26" s="104"/>
      <c r="H26" s="104"/>
      <c r="I26" s="104"/>
      <c r="J26" s="104"/>
      <c r="K26" s="104"/>
      <c r="L26" s="104"/>
      <c r="M26" s="342"/>
      <c r="N26" s="346"/>
    </row>
    <row r="27" spans="1:20" s="13" customFormat="1" x14ac:dyDescent="0.3">
      <c r="A27" s="346"/>
      <c r="B27" s="353" t="s">
        <v>172</v>
      </c>
      <c r="C27" s="353"/>
      <c r="D27" s="353"/>
      <c r="E27" s="353"/>
      <c r="F27" s="353"/>
      <c r="G27" s="353"/>
      <c r="H27" s="353"/>
      <c r="I27" s="353"/>
      <c r="J27" s="353"/>
      <c r="K27" s="353"/>
      <c r="L27" s="353"/>
      <c r="M27" s="122">
        <f>SUM(M24:M26)</f>
        <v>0</v>
      </c>
      <c r="N27" s="346"/>
    </row>
    <row r="28" spans="1:20" ht="15" thickBot="1" x14ac:dyDescent="0.35">
      <c r="A28" s="346"/>
      <c r="B28" s="346"/>
      <c r="C28" s="346"/>
      <c r="D28" s="346"/>
      <c r="E28" s="346"/>
      <c r="F28" s="346"/>
      <c r="G28" s="346"/>
      <c r="H28" s="346"/>
      <c r="I28" s="346"/>
      <c r="J28" s="346"/>
      <c r="K28" s="346"/>
      <c r="L28" s="346"/>
      <c r="M28" s="346"/>
      <c r="N28" s="346"/>
    </row>
    <row r="29" spans="1:20" s="13" customFormat="1" ht="15.6" thickTop="1" thickBot="1" x14ac:dyDescent="0.35">
      <c r="A29" s="346"/>
      <c r="B29" s="113" t="s">
        <v>207</v>
      </c>
      <c r="C29" s="114"/>
      <c r="D29" s="114"/>
      <c r="E29" s="114"/>
      <c r="F29" s="114"/>
      <c r="G29" s="114"/>
      <c r="H29" s="114"/>
      <c r="I29" s="114"/>
      <c r="J29" s="114"/>
      <c r="K29" s="114"/>
      <c r="L29" s="114"/>
      <c r="M29" s="115" t="str">
        <f>IF(M27&gt;M22, "NO","YES")</f>
        <v>YES</v>
      </c>
      <c r="N29" s="346"/>
    </row>
    <row r="30" spans="1:20" s="13" customFormat="1" ht="15.6" thickTop="1" thickBot="1" x14ac:dyDescent="0.35">
      <c r="A30" s="346"/>
      <c r="B30" s="353"/>
      <c r="C30" s="346"/>
      <c r="D30" s="346"/>
      <c r="E30" s="346"/>
      <c r="F30" s="346"/>
      <c r="G30" s="346"/>
      <c r="H30" s="346"/>
      <c r="I30" s="346"/>
      <c r="J30" s="346"/>
      <c r="K30" s="346"/>
      <c r="L30" s="346"/>
      <c r="M30" s="123"/>
      <c r="N30" s="346"/>
    </row>
    <row r="31" spans="1:20" s="13" customFormat="1" ht="15" customHeight="1" x14ac:dyDescent="0.3">
      <c r="A31" s="346"/>
      <c r="B31" s="608" t="s">
        <v>235</v>
      </c>
      <c r="C31" s="609"/>
      <c r="D31" s="609"/>
      <c r="E31" s="609"/>
      <c r="F31" s="609"/>
      <c r="G31" s="609"/>
      <c r="H31" s="609"/>
      <c r="I31" s="609"/>
      <c r="J31" s="609"/>
      <c r="K31" s="609"/>
      <c r="L31" s="609"/>
      <c r="M31" s="610"/>
      <c r="N31" s="346"/>
      <c r="O31" s="4"/>
      <c r="P31" s="4"/>
      <c r="Q31" s="4"/>
      <c r="R31" s="4"/>
      <c r="S31" s="4"/>
      <c r="T31" s="4"/>
    </row>
    <row r="32" spans="1:20" s="13" customFormat="1" x14ac:dyDescent="0.3">
      <c r="A32" s="346"/>
      <c r="B32" s="611"/>
      <c r="C32" s="612"/>
      <c r="D32" s="612"/>
      <c r="E32" s="612"/>
      <c r="F32" s="612"/>
      <c r="G32" s="612"/>
      <c r="H32" s="612"/>
      <c r="I32" s="612"/>
      <c r="J32" s="612"/>
      <c r="K32" s="612"/>
      <c r="L32" s="612"/>
      <c r="M32" s="613"/>
      <c r="N32" s="346"/>
      <c r="O32" s="4"/>
      <c r="P32" s="4"/>
      <c r="Q32" s="4"/>
      <c r="R32" s="4"/>
      <c r="S32" s="4"/>
      <c r="T32" s="4"/>
    </row>
    <row r="33" spans="1:20" s="13" customFormat="1" x14ac:dyDescent="0.3">
      <c r="A33" s="346"/>
      <c r="B33" s="171"/>
      <c r="C33" s="359"/>
      <c r="D33" s="359"/>
      <c r="E33" s="359"/>
      <c r="F33" s="359"/>
      <c r="G33" s="359"/>
      <c r="H33" s="359"/>
      <c r="I33" s="359"/>
      <c r="J33" s="359"/>
      <c r="K33" s="359"/>
      <c r="L33" s="359"/>
      <c r="M33" s="172"/>
      <c r="N33" s="346"/>
      <c r="O33" s="4"/>
      <c r="P33" s="4"/>
      <c r="Q33" s="4"/>
      <c r="R33" s="4"/>
      <c r="S33" s="4"/>
      <c r="T33" s="4"/>
    </row>
    <row r="34" spans="1:20" s="13" customFormat="1" x14ac:dyDescent="0.3">
      <c r="A34" s="346"/>
      <c r="B34" s="173"/>
      <c r="C34" s="360"/>
      <c r="D34" s="361" t="s">
        <v>215</v>
      </c>
      <c r="E34" s="121"/>
      <c r="F34" s="120"/>
      <c r="G34" s="359"/>
      <c r="H34" s="614" t="s">
        <v>539</v>
      </c>
      <c r="I34" s="614"/>
      <c r="J34" s="614"/>
      <c r="K34" s="614"/>
      <c r="L34" s="615"/>
      <c r="M34" s="340"/>
      <c r="N34" s="346"/>
      <c r="O34" s="4"/>
      <c r="P34" s="4"/>
      <c r="Q34" s="4"/>
      <c r="R34" s="4"/>
      <c r="S34" s="4"/>
    </row>
    <row r="35" spans="1:20" s="13" customFormat="1" ht="5.25" customHeight="1" thickBot="1" x14ac:dyDescent="0.35">
      <c r="A35" s="4"/>
      <c r="B35" s="174"/>
      <c r="C35" s="175"/>
      <c r="D35" s="175"/>
      <c r="E35" s="175"/>
      <c r="F35" s="175"/>
      <c r="G35" s="175"/>
      <c r="H35" s="175"/>
      <c r="I35" s="176"/>
      <c r="J35" s="176"/>
      <c r="K35" s="176"/>
      <c r="L35" s="176"/>
      <c r="M35" s="177"/>
      <c r="N35" s="4"/>
      <c r="O35" s="4"/>
    </row>
    <row r="36" spans="1:20" s="13" customFormat="1" ht="9" customHeight="1" x14ac:dyDescent="0.3">
      <c r="A36" s="4"/>
      <c r="B36" s="120"/>
      <c r="C36" s="120"/>
      <c r="D36" s="120"/>
      <c r="E36" s="122"/>
      <c r="F36" s="121"/>
      <c r="G36" s="120"/>
      <c r="H36" s="120"/>
      <c r="I36" s="120"/>
      <c r="J36" s="120"/>
      <c r="K36" s="120"/>
      <c r="L36" s="120"/>
      <c r="M36" s="122"/>
      <c r="N36" s="4"/>
    </row>
    <row r="37" spans="1:20" s="13" customFormat="1" ht="14.4" customHeight="1" x14ac:dyDescent="0.3">
      <c r="B37" s="619" t="s">
        <v>652</v>
      </c>
      <c r="C37" s="619"/>
      <c r="D37" s="619"/>
      <c r="E37" s="619"/>
      <c r="F37" s="619"/>
      <c r="G37" s="619"/>
      <c r="H37" s="619"/>
      <c r="I37" s="619"/>
      <c r="J37" s="619"/>
      <c r="K37" s="619"/>
      <c r="L37" s="619"/>
      <c r="M37" s="619"/>
    </row>
    <row r="38" spans="1:20" s="358" customFormat="1" ht="14.4" customHeight="1" x14ac:dyDescent="0.3">
      <c r="B38" s="533"/>
      <c r="C38" s="533"/>
      <c r="D38" s="533"/>
      <c r="E38" s="533"/>
      <c r="F38" s="533"/>
      <c r="G38" s="533"/>
      <c r="H38" s="533"/>
      <c r="I38" s="533"/>
      <c r="J38" s="533"/>
      <c r="K38" s="533"/>
      <c r="L38" s="533"/>
      <c r="M38" s="533"/>
    </row>
    <row r="39" spans="1:20" ht="14.4" customHeight="1" x14ac:dyDescent="0.3">
      <c r="B39" s="100" t="s">
        <v>204</v>
      </c>
      <c r="C39" s="13"/>
      <c r="D39" s="13"/>
      <c r="E39" s="13"/>
      <c r="F39" s="13"/>
      <c r="I39" s="362" t="s">
        <v>602</v>
      </c>
      <c r="J39" s="358"/>
      <c r="K39" s="358"/>
    </row>
    <row r="40" spans="1:20" s="13" customFormat="1" x14ac:dyDescent="0.3">
      <c r="B40" s="117"/>
      <c r="C40" s="118"/>
      <c r="D40" s="119"/>
      <c r="E40" s="111" t="s">
        <v>205</v>
      </c>
      <c r="I40" s="360"/>
      <c r="J40" s="358"/>
      <c r="K40" s="357" t="s">
        <v>603</v>
      </c>
    </row>
    <row r="41" spans="1:20" s="13" customFormat="1" x14ac:dyDescent="0.3">
      <c r="B41" s="117"/>
      <c r="C41" s="118"/>
      <c r="D41" s="119"/>
      <c r="E41" s="112" t="s">
        <v>196</v>
      </c>
      <c r="I41" s="360"/>
      <c r="J41" s="358"/>
      <c r="K41" s="357" t="s">
        <v>604</v>
      </c>
    </row>
    <row r="42" spans="1:20" s="13" customFormat="1" x14ac:dyDescent="0.3">
      <c r="B42" s="117"/>
      <c r="C42" s="118"/>
      <c r="D42" s="119"/>
      <c r="E42" s="111" t="s">
        <v>203</v>
      </c>
    </row>
    <row r="43" spans="1:20" s="13" customFormat="1" x14ac:dyDescent="0.3">
      <c r="B43" s="117"/>
      <c r="C43" s="118"/>
      <c r="D43" s="119"/>
      <c r="E43" s="111" t="s">
        <v>202</v>
      </c>
      <c r="I43" s="110" t="s">
        <v>187</v>
      </c>
    </row>
    <row r="44" spans="1:20" s="13" customFormat="1" x14ac:dyDescent="0.3">
      <c r="B44" s="117"/>
      <c r="C44" s="118"/>
      <c r="D44" s="119"/>
      <c r="E44" s="111" t="s">
        <v>197</v>
      </c>
      <c r="I44" s="40"/>
      <c r="J44" s="116" t="s">
        <v>193</v>
      </c>
    </row>
    <row r="45" spans="1:20" s="13" customFormat="1" x14ac:dyDescent="0.3">
      <c r="B45" s="616"/>
      <c r="C45" s="617"/>
      <c r="D45" s="618"/>
      <c r="E45" s="111" t="s">
        <v>198</v>
      </c>
      <c r="I45" s="40"/>
      <c r="J45" s="116" t="s">
        <v>194</v>
      </c>
    </row>
    <row r="46" spans="1:20" s="13" customFormat="1" x14ac:dyDescent="0.3">
      <c r="I46" s="40"/>
      <c r="J46" s="116" t="s">
        <v>195</v>
      </c>
    </row>
    <row r="47" spans="1:20" s="13" customFormat="1" x14ac:dyDescent="0.3">
      <c r="B47" s="110" t="s">
        <v>199</v>
      </c>
      <c r="I47" s="40"/>
      <c r="J47" s="116" t="s">
        <v>200</v>
      </c>
    </row>
    <row r="48" spans="1:20" x14ac:dyDescent="0.3">
      <c r="B48" s="616"/>
      <c r="C48" s="617"/>
      <c r="D48" s="618"/>
      <c r="E48" s="108" t="s">
        <v>651</v>
      </c>
      <c r="F48" s="13"/>
      <c r="G48" s="13"/>
      <c r="H48" s="13"/>
      <c r="I48" s="40"/>
      <c r="J48" s="116" t="s">
        <v>188</v>
      </c>
      <c r="K48" s="13"/>
      <c r="L48" s="13"/>
    </row>
    <row r="49" spans="7:12" x14ac:dyDescent="0.3">
      <c r="G49" s="13"/>
      <c r="H49" s="13"/>
      <c r="K49" s="13"/>
      <c r="L49" s="13"/>
    </row>
  </sheetData>
  <mergeCells count="20">
    <mergeCell ref="I15:K15"/>
    <mergeCell ref="B22:L22"/>
    <mergeCell ref="B24:L24"/>
    <mergeCell ref="B20:F20"/>
    <mergeCell ref="B18:F19"/>
    <mergeCell ref="B15:F16"/>
    <mergeCell ref="I18:K18"/>
    <mergeCell ref="I20:K20"/>
    <mergeCell ref="B3:M3"/>
    <mergeCell ref="B1:M1"/>
    <mergeCell ref="C6:M6"/>
    <mergeCell ref="C5:M5"/>
    <mergeCell ref="C9:M9"/>
    <mergeCell ref="C7:M7"/>
    <mergeCell ref="C8:M8"/>
    <mergeCell ref="B31:M32"/>
    <mergeCell ref="H34:L34"/>
    <mergeCell ref="B45:D45"/>
    <mergeCell ref="B48:D48"/>
    <mergeCell ref="B37:M37"/>
  </mergeCells>
  <pageMargins left="0.7" right="0.7" top="0.75" bottom="0.75" header="0.3" footer="0.3"/>
  <pageSetup scale="89" firstPageNumber="5" orientation="portrait" r:id="rId1"/>
  <headerFooter>
    <oddFooter>&amp;L&amp;A - &amp;P&amp;R2015 WSHFC 9% Addendum</oddFooter>
  </headerFooter>
  <colBreaks count="1" manualBreakCount="1">
    <brk id="14"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ScoringLists!$B$291:$B$295</xm:f>
          </x14:formula1>
          <xm:sqref>M12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T206"/>
  <sheetViews>
    <sheetView showGridLines="0" showRuler="0" zoomScale="90" zoomScaleNormal="90" zoomScaleSheetLayoutView="85" workbookViewId="0">
      <selection activeCell="B8" sqref="B8"/>
    </sheetView>
  </sheetViews>
  <sheetFormatPr defaultColWidth="9.109375" defaultRowHeight="12.75" customHeight="1" x14ac:dyDescent="0.3"/>
  <cols>
    <col min="1" max="1" width="3.5546875" style="128" customWidth="1"/>
    <col min="2" max="2" width="12.88671875" style="128" customWidth="1"/>
    <col min="3" max="3" width="11.6640625" style="128" customWidth="1"/>
    <col min="4" max="4" width="10.88671875" style="128" customWidth="1"/>
    <col min="5" max="5" width="13" style="128" customWidth="1"/>
    <col min="6" max="6" width="13.88671875" style="128" customWidth="1"/>
    <col min="7" max="7" width="13.33203125" style="128" customWidth="1"/>
    <col min="8" max="8" width="14.109375" style="128" customWidth="1"/>
    <col min="9" max="9" width="15.6640625" style="128" customWidth="1"/>
    <col min="10" max="10" width="16.88671875" style="128" customWidth="1"/>
    <col min="11" max="11" width="15.6640625" style="128" customWidth="1"/>
    <col min="12" max="12" width="3.33203125" style="186" customWidth="1"/>
    <col min="13" max="13" width="4" style="128" customWidth="1"/>
    <col min="14" max="14" width="3.6640625" style="128" customWidth="1"/>
    <col min="15" max="16384" width="9.109375" style="128"/>
  </cols>
  <sheetData>
    <row r="1" spans="1:20" ht="31.5" customHeight="1" thickBot="1" x14ac:dyDescent="0.4">
      <c r="A1" s="134"/>
      <c r="B1" s="549" t="s">
        <v>227</v>
      </c>
      <c r="C1" s="658"/>
      <c r="D1" s="658"/>
      <c r="E1" s="658"/>
      <c r="F1" s="658"/>
      <c r="G1" s="658"/>
      <c r="H1" s="658"/>
      <c r="I1" s="658"/>
      <c r="J1" s="658"/>
      <c r="K1" s="658"/>
      <c r="L1" s="183"/>
      <c r="M1" s="135"/>
      <c r="N1" s="134"/>
      <c r="O1" s="136"/>
      <c r="P1" s="136"/>
      <c r="Q1" s="136"/>
      <c r="R1" s="136"/>
      <c r="S1" s="136"/>
      <c r="T1" s="136"/>
    </row>
    <row r="2" spans="1:20" s="179" customFormat="1" ht="18.75" customHeight="1" x14ac:dyDescent="0.25">
      <c r="B2" s="219" t="s">
        <v>228</v>
      </c>
      <c r="C2" s="220"/>
      <c r="D2" s="220"/>
      <c r="E2" s="220"/>
      <c r="F2" s="220"/>
      <c r="G2" s="220"/>
      <c r="H2" s="220"/>
      <c r="I2" s="220"/>
      <c r="J2" s="220"/>
      <c r="K2" s="220"/>
      <c r="L2" s="188"/>
      <c r="M2" s="178"/>
    </row>
    <row r="3" spans="1:20" s="179" customFormat="1" ht="134.25" customHeight="1" thickBot="1" x14ac:dyDescent="0.35">
      <c r="B3" s="648" t="s">
        <v>236</v>
      </c>
      <c r="C3" s="649"/>
      <c r="D3" s="649"/>
      <c r="E3" s="649"/>
      <c r="F3" s="649"/>
      <c r="G3" s="649"/>
      <c r="H3" s="649"/>
      <c r="I3" s="649"/>
      <c r="J3" s="649"/>
      <c r="K3" s="649"/>
      <c r="L3" s="189"/>
      <c r="M3" s="180"/>
      <c r="N3" s="181"/>
      <c r="O3" s="182"/>
      <c r="P3" s="182"/>
      <c r="Q3" s="182"/>
      <c r="R3" s="182"/>
      <c r="S3" s="182"/>
      <c r="T3" s="182"/>
    </row>
    <row r="4" spans="1:20" ht="15" customHeight="1" thickBot="1" x14ac:dyDescent="0.4">
      <c r="A4" s="134"/>
      <c r="B4" s="133"/>
      <c r="C4" s="133"/>
      <c r="D4" s="133"/>
      <c r="E4" s="133"/>
      <c r="F4" s="133"/>
      <c r="G4" s="133"/>
      <c r="H4" s="133"/>
      <c r="I4" s="133"/>
      <c r="J4" s="133"/>
      <c r="K4" s="133"/>
      <c r="L4" s="183"/>
      <c r="M4" s="135"/>
      <c r="N4" s="134"/>
      <c r="O4" s="136"/>
      <c r="P4" s="136"/>
      <c r="Q4" s="136"/>
      <c r="R4" s="136"/>
      <c r="S4" s="136"/>
      <c r="T4" s="136"/>
    </row>
    <row r="5" spans="1:20" s="137" customFormat="1" ht="15" customHeight="1" x14ac:dyDescent="0.3">
      <c r="B5" s="659" t="s">
        <v>169</v>
      </c>
      <c r="C5" s="650" t="s">
        <v>165</v>
      </c>
      <c r="D5" s="650" t="s">
        <v>167</v>
      </c>
      <c r="E5" s="650" t="s">
        <v>216</v>
      </c>
      <c r="F5" s="650" t="s">
        <v>217</v>
      </c>
      <c r="G5" s="650" t="s">
        <v>219</v>
      </c>
      <c r="H5" s="650" t="s">
        <v>218</v>
      </c>
      <c r="I5" s="650" t="s">
        <v>208</v>
      </c>
      <c r="J5" s="650" t="s">
        <v>220</v>
      </c>
      <c r="K5" s="653" t="s">
        <v>168</v>
      </c>
      <c r="L5" s="184"/>
      <c r="M5" s="135"/>
      <c r="O5" s="138"/>
      <c r="P5" s="138"/>
      <c r="Q5" s="138"/>
    </row>
    <row r="6" spans="1:20" s="137" customFormat="1" ht="67.5" customHeight="1" x14ac:dyDescent="0.3">
      <c r="B6" s="660"/>
      <c r="C6" s="651"/>
      <c r="D6" s="651"/>
      <c r="E6" s="651"/>
      <c r="F6" s="651"/>
      <c r="G6" s="651"/>
      <c r="H6" s="651"/>
      <c r="I6" s="651"/>
      <c r="J6" s="651"/>
      <c r="K6" s="654"/>
      <c r="L6" s="184"/>
      <c r="M6" s="135"/>
      <c r="O6" s="138"/>
      <c r="P6" s="138"/>
      <c r="Q6" s="138"/>
    </row>
    <row r="7" spans="1:20" s="137" customFormat="1" ht="24" customHeight="1" x14ac:dyDescent="0.3">
      <c r="B7" s="661"/>
      <c r="C7" s="652"/>
      <c r="D7" s="652"/>
      <c r="E7" s="652"/>
      <c r="F7" s="652"/>
      <c r="G7" s="652"/>
      <c r="H7" s="652"/>
      <c r="I7" s="652"/>
      <c r="J7" s="652"/>
      <c r="K7" s="655"/>
      <c r="L7" s="184"/>
      <c r="M7" s="135"/>
      <c r="O7" s="138"/>
      <c r="P7" s="138"/>
      <c r="Q7" s="138"/>
    </row>
    <row r="8" spans="1:20" s="137" customFormat="1" ht="24" customHeight="1" x14ac:dyDescent="0.25">
      <c r="B8" s="155"/>
      <c r="C8" s="156"/>
      <c r="D8" s="157"/>
      <c r="E8" s="157"/>
      <c r="F8" s="157"/>
      <c r="G8" s="157"/>
      <c r="H8" s="139">
        <f>F8-G8</f>
        <v>0</v>
      </c>
      <c r="I8" s="163"/>
      <c r="J8" s="140">
        <f>MIN(H8:I8)</f>
        <v>0</v>
      </c>
      <c r="K8" s="166">
        <f>D8*J8*12</f>
        <v>0</v>
      </c>
      <c r="L8" s="184"/>
      <c r="M8" s="135"/>
      <c r="O8" s="138"/>
      <c r="P8" s="138"/>
      <c r="Q8" s="138"/>
    </row>
    <row r="9" spans="1:20" s="137" customFormat="1" ht="24" customHeight="1" x14ac:dyDescent="0.25">
      <c r="B9" s="155"/>
      <c r="C9" s="156"/>
      <c r="D9" s="157"/>
      <c r="E9" s="157"/>
      <c r="F9" s="157"/>
      <c r="G9" s="157"/>
      <c r="H9" s="139">
        <f t="shared" ref="H9:H15" si="0">F9-G9</f>
        <v>0</v>
      </c>
      <c r="I9" s="163"/>
      <c r="J9" s="140">
        <f t="shared" ref="J9:J14" si="1">MIN(H9:I9)</f>
        <v>0</v>
      </c>
      <c r="K9" s="166">
        <f t="shared" ref="K9:K15" si="2">D9*J9*12</f>
        <v>0</v>
      </c>
      <c r="L9" s="184"/>
      <c r="M9" s="135"/>
      <c r="O9" s="138"/>
      <c r="P9" s="138"/>
      <c r="Q9" s="138"/>
    </row>
    <row r="10" spans="1:20" s="137" customFormat="1" ht="24" customHeight="1" x14ac:dyDescent="0.25">
      <c r="B10" s="155"/>
      <c r="C10" s="156"/>
      <c r="D10" s="157"/>
      <c r="E10" s="157"/>
      <c r="F10" s="157"/>
      <c r="G10" s="157"/>
      <c r="H10" s="139">
        <f t="shared" si="0"/>
        <v>0</v>
      </c>
      <c r="I10" s="163">
        <v>0</v>
      </c>
      <c r="J10" s="140">
        <f t="shared" si="1"/>
        <v>0</v>
      </c>
      <c r="K10" s="166">
        <f t="shared" si="2"/>
        <v>0</v>
      </c>
      <c r="L10" s="184"/>
      <c r="M10" s="135"/>
      <c r="O10" s="138"/>
      <c r="P10" s="138"/>
      <c r="Q10" s="138"/>
    </row>
    <row r="11" spans="1:20" s="137" customFormat="1" ht="24" customHeight="1" x14ac:dyDescent="0.25">
      <c r="B11" s="155"/>
      <c r="C11" s="156"/>
      <c r="D11" s="157"/>
      <c r="E11" s="157"/>
      <c r="F11" s="157"/>
      <c r="G11" s="157"/>
      <c r="H11" s="139">
        <f t="shared" si="0"/>
        <v>0</v>
      </c>
      <c r="I11" s="163">
        <v>0</v>
      </c>
      <c r="J11" s="140">
        <f t="shared" si="1"/>
        <v>0</v>
      </c>
      <c r="K11" s="166">
        <f t="shared" si="2"/>
        <v>0</v>
      </c>
      <c r="L11" s="184"/>
      <c r="M11" s="135"/>
      <c r="O11" s="138"/>
      <c r="P11" s="138"/>
      <c r="Q11" s="138"/>
    </row>
    <row r="12" spans="1:20" s="137" customFormat="1" ht="24" customHeight="1" x14ac:dyDescent="0.25">
      <c r="B12" s="158"/>
      <c r="C12" s="159"/>
      <c r="D12" s="160"/>
      <c r="E12" s="157"/>
      <c r="F12" s="157"/>
      <c r="G12" s="157"/>
      <c r="H12" s="139">
        <f t="shared" si="0"/>
        <v>0</v>
      </c>
      <c r="I12" s="164">
        <v>0</v>
      </c>
      <c r="J12" s="140">
        <f t="shared" si="1"/>
        <v>0</v>
      </c>
      <c r="K12" s="166">
        <f t="shared" si="2"/>
        <v>0</v>
      </c>
      <c r="L12" s="184"/>
      <c r="M12" s="135"/>
      <c r="O12" s="138"/>
      <c r="P12" s="138"/>
      <c r="Q12" s="138"/>
    </row>
    <row r="13" spans="1:20" s="137" customFormat="1" ht="24" customHeight="1" x14ac:dyDescent="0.25">
      <c r="B13" s="158"/>
      <c r="C13" s="159"/>
      <c r="D13" s="160"/>
      <c r="E13" s="157"/>
      <c r="F13" s="157"/>
      <c r="G13" s="157"/>
      <c r="H13" s="139">
        <f t="shared" si="0"/>
        <v>0</v>
      </c>
      <c r="I13" s="164">
        <v>0</v>
      </c>
      <c r="J13" s="140">
        <f t="shared" si="1"/>
        <v>0</v>
      </c>
      <c r="K13" s="166">
        <f t="shared" si="2"/>
        <v>0</v>
      </c>
      <c r="L13" s="184"/>
      <c r="M13" s="135"/>
      <c r="O13" s="138"/>
      <c r="P13" s="138"/>
      <c r="Q13" s="138"/>
    </row>
    <row r="14" spans="1:20" s="137" customFormat="1" ht="24" customHeight="1" x14ac:dyDescent="0.3">
      <c r="B14" s="158"/>
      <c r="C14" s="159"/>
      <c r="D14" s="160"/>
      <c r="E14" s="157"/>
      <c r="F14" s="157"/>
      <c r="G14" s="157"/>
      <c r="H14" s="139">
        <f t="shared" si="0"/>
        <v>0</v>
      </c>
      <c r="I14" s="164">
        <v>0</v>
      </c>
      <c r="J14" s="140">
        <f t="shared" si="1"/>
        <v>0</v>
      </c>
      <c r="K14" s="166">
        <f t="shared" si="2"/>
        <v>0</v>
      </c>
      <c r="L14" s="184"/>
      <c r="M14" s="135"/>
      <c r="O14" s="138"/>
      <c r="P14" s="138"/>
      <c r="Q14" s="138"/>
    </row>
    <row r="15" spans="1:20" s="137" customFormat="1" ht="24" customHeight="1" thickBot="1" x14ac:dyDescent="0.35">
      <c r="B15" s="158"/>
      <c r="C15" s="161"/>
      <c r="D15" s="162"/>
      <c r="E15" s="162"/>
      <c r="F15" s="162"/>
      <c r="G15" s="162"/>
      <c r="H15" s="141">
        <f t="shared" si="0"/>
        <v>0</v>
      </c>
      <c r="I15" s="165">
        <v>0</v>
      </c>
      <c r="J15" s="142">
        <f>MIN(H15:I15)</f>
        <v>0</v>
      </c>
      <c r="K15" s="167">
        <f t="shared" si="2"/>
        <v>0</v>
      </c>
      <c r="L15" s="184"/>
      <c r="M15" s="135"/>
      <c r="O15" s="138"/>
      <c r="P15" s="138"/>
      <c r="Q15" s="138"/>
    </row>
    <row r="16" spans="1:20" s="131" customFormat="1" ht="15" customHeight="1" thickBot="1" x14ac:dyDescent="0.35">
      <c r="A16" s="129"/>
      <c r="B16" s="656" t="s">
        <v>166</v>
      </c>
      <c r="C16" s="657"/>
      <c r="D16" s="125">
        <f>SUM(D8:D15)</f>
        <v>0</v>
      </c>
      <c r="E16" s="124"/>
      <c r="F16" s="124"/>
      <c r="G16" s="124"/>
      <c r="H16" s="124"/>
      <c r="I16" s="124"/>
      <c r="J16" s="126"/>
      <c r="K16" s="127">
        <f>SUM(K8:K15)</f>
        <v>0</v>
      </c>
      <c r="L16" s="185"/>
      <c r="M16" s="135"/>
      <c r="O16" s="129"/>
      <c r="P16" s="129"/>
      <c r="Q16" s="129"/>
    </row>
    <row r="17" spans="1:17" s="131" customFormat="1" ht="15" customHeight="1" x14ac:dyDescent="0.3">
      <c r="A17" s="129"/>
      <c r="B17" s="128"/>
      <c r="C17" s="129"/>
      <c r="D17" s="129"/>
      <c r="E17" s="129"/>
      <c r="F17" s="129"/>
      <c r="G17" s="129"/>
      <c r="H17" s="130"/>
      <c r="I17" s="129"/>
      <c r="J17" s="129"/>
      <c r="K17" s="129"/>
      <c r="L17" s="185"/>
      <c r="M17" s="135"/>
      <c r="O17" s="129"/>
      <c r="P17" s="129"/>
      <c r="Q17" s="129"/>
    </row>
    <row r="18" spans="1:17" s="131" customFormat="1" ht="15" customHeight="1" x14ac:dyDescent="0.3">
      <c r="A18" s="129"/>
      <c r="B18" s="129" t="s">
        <v>221</v>
      </c>
      <c r="C18" s="129"/>
      <c r="D18" s="129"/>
      <c r="E18" s="129"/>
      <c r="G18" s="647" t="s">
        <v>222</v>
      </c>
      <c r="H18" s="647"/>
      <c r="I18" s="647"/>
      <c r="J18" s="129"/>
      <c r="K18" s="129"/>
      <c r="L18" s="185"/>
      <c r="M18" s="135"/>
      <c r="O18" s="129"/>
      <c r="P18" s="129"/>
      <c r="Q18" s="129"/>
    </row>
    <row r="19" spans="1:17" s="131" customFormat="1" ht="15" customHeight="1" x14ac:dyDescent="0.3">
      <c r="A19" s="129"/>
      <c r="B19" s="129"/>
      <c r="C19" s="129"/>
      <c r="D19" s="129"/>
      <c r="E19" s="129"/>
      <c r="F19" s="132"/>
      <c r="G19" s="129"/>
      <c r="H19" s="129"/>
      <c r="I19" s="129"/>
      <c r="J19" s="129"/>
      <c r="K19" s="129"/>
      <c r="L19" s="185"/>
      <c r="M19" s="135"/>
      <c r="O19" s="129"/>
      <c r="P19" s="129"/>
      <c r="Q19" s="129"/>
    </row>
    <row r="20" spans="1:17" ht="12.75" customHeight="1" x14ac:dyDescent="0.3">
      <c r="A20" s="143"/>
      <c r="B20" s="129"/>
      <c r="C20" s="129"/>
      <c r="D20" s="129"/>
      <c r="E20" s="129"/>
      <c r="F20" s="129"/>
      <c r="G20" s="129"/>
      <c r="H20" s="129"/>
      <c r="I20" s="129"/>
      <c r="J20" s="129"/>
      <c r="K20" s="129"/>
    </row>
    <row r="21" spans="1:17" ht="12.75" customHeight="1" x14ac:dyDescent="0.3">
      <c r="A21" s="143"/>
      <c r="B21" s="143"/>
      <c r="C21" s="143"/>
      <c r="D21" s="143"/>
      <c r="E21" s="143"/>
      <c r="F21" s="143"/>
      <c r="G21" s="143"/>
      <c r="H21" s="143"/>
      <c r="I21" s="143"/>
      <c r="J21" s="143"/>
      <c r="K21" s="143"/>
    </row>
    <row r="22" spans="1:17" ht="12.75" customHeight="1" x14ac:dyDescent="0.3">
      <c r="A22" s="143"/>
      <c r="B22" s="143"/>
      <c r="C22" s="143"/>
      <c r="D22" s="143"/>
      <c r="E22" s="143"/>
      <c r="F22" s="143"/>
      <c r="G22" s="143"/>
      <c r="H22" s="143"/>
      <c r="I22" s="143"/>
      <c r="J22" s="143"/>
      <c r="K22" s="143"/>
    </row>
    <row r="23" spans="1:17" ht="12.75" customHeight="1" x14ac:dyDescent="0.3">
      <c r="A23" s="143"/>
      <c r="B23" s="143"/>
      <c r="C23" s="143"/>
      <c r="D23" s="143"/>
      <c r="E23" s="143"/>
      <c r="F23" s="143"/>
      <c r="G23" s="143"/>
      <c r="H23" s="143"/>
      <c r="I23" s="143"/>
      <c r="J23" s="143"/>
      <c r="K23" s="143"/>
    </row>
    <row r="24" spans="1:17" ht="12.75" customHeight="1" x14ac:dyDescent="0.3">
      <c r="A24" s="143"/>
      <c r="B24" s="143"/>
      <c r="C24" s="143"/>
      <c r="D24" s="143"/>
      <c r="E24" s="143"/>
      <c r="F24" s="143"/>
      <c r="G24" s="143"/>
      <c r="H24" s="143"/>
      <c r="I24" s="143"/>
      <c r="J24" s="143"/>
      <c r="K24" s="143"/>
    </row>
    <row r="25" spans="1:17" ht="12.75" customHeight="1" x14ac:dyDescent="0.3">
      <c r="A25" s="143"/>
      <c r="B25" s="143"/>
      <c r="C25" s="143"/>
      <c r="D25" s="143"/>
      <c r="E25" s="143"/>
      <c r="F25" s="143"/>
      <c r="G25" s="143"/>
      <c r="H25" s="143"/>
      <c r="I25" s="143"/>
      <c r="J25" s="143"/>
      <c r="K25" s="143"/>
    </row>
    <row r="26" spans="1:17" ht="12.75" customHeight="1" x14ac:dyDescent="0.3">
      <c r="A26" s="143"/>
      <c r="B26" s="143"/>
      <c r="C26" s="143"/>
      <c r="D26" s="143"/>
      <c r="E26" s="143"/>
      <c r="F26" s="143"/>
      <c r="G26" s="143"/>
      <c r="H26" s="143"/>
      <c r="I26" s="143"/>
      <c r="J26" s="143"/>
      <c r="K26" s="143"/>
    </row>
    <row r="27" spans="1:17" ht="12.75" customHeight="1" x14ac:dyDescent="0.3">
      <c r="A27" s="143"/>
      <c r="B27" s="143"/>
      <c r="C27" s="143"/>
      <c r="D27" s="143"/>
      <c r="E27" s="143"/>
      <c r="F27" s="143"/>
      <c r="G27" s="143"/>
      <c r="H27" s="143"/>
      <c r="I27" s="143"/>
      <c r="J27" s="143"/>
      <c r="K27" s="143"/>
    </row>
    <row r="28" spans="1:17" ht="12.75" customHeight="1" x14ac:dyDescent="0.3">
      <c r="A28" s="143"/>
      <c r="B28" s="143"/>
      <c r="C28" s="143"/>
      <c r="D28" s="143"/>
      <c r="E28" s="143"/>
      <c r="F28" s="143"/>
      <c r="G28" s="143"/>
      <c r="H28" s="143"/>
      <c r="I28" s="143"/>
      <c r="J28" s="143"/>
      <c r="K28" s="143"/>
    </row>
    <row r="29" spans="1:17" ht="12.75" customHeight="1" x14ac:dyDescent="0.3">
      <c r="A29" s="143"/>
      <c r="B29" s="143"/>
      <c r="C29" s="143"/>
      <c r="D29" s="143"/>
      <c r="E29" s="143"/>
      <c r="F29" s="143"/>
      <c r="G29" s="143"/>
      <c r="H29" s="143"/>
      <c r="I29" s="143"/>
      <c r="J29" s="143"/>
      <c r="K29" s="143"/>
    </row>
    <row r="30" spans="1:17" ht="12.75" customHeight="1" x14ac:dyDescent="0.3">
      <c r="A30" s="143"/>
      <c r="B30" s="143"/>
      <c r="C30" s="143"/>
      <c r="D30" s="143"/>
      <c r="E30" s="143"/>
      <c r="F30" s="143"/>
      <c r="G30" s="143"/>
      <c r="H30" s="143"/>
      <c r="I30" s="143"/>
      <c r="J30" s="143"/>
      <c r="K30" s="143"/>
    </row>
    <row r="31" spans="1:17" ht="12.75" customHeight="1" x14ac:dyDescent="0.3">
      <c r="A31" s="144"/>
      <c r="B31" s="143"/>
      <c r="C31" s="143"/>
      <c r="D31" s="143"/>
      <c r="E31" s="143"/>
      <c r="F31" s="143"/>
      <c r="G31" s="143"/>
      <c r="H31" s="143"/>
      <c r="I31" s="143"/>
      <c r="J31" s="143"/>
      <c r="K31" s="143"/>
    </row>
    <row r="32" spans="1:17" ht="12.75" customHeight="1" x14ac:dyDescent="0.3">
      <c r="A32" s="143"/>
      <c r="B32" s="144"/>
      <c r="C32" s="144"/>
      <c r="D32" s="144"/>
      <c r="E32" s="144"/>
      <c r="F32" s="144"/>
      <c r="G32" s="144"/>
      <c r="H32" s="144"/>
      <c r="I32" s="144"/>
      <c r="J32" s="143"/>
      <c r="K32" s="143"/>
    </row>
    <row r="33" spans="1:11" ht="12.75" customHeight="1" x14ac:dyDescent="0.3">
      <c r="A33" s="143"/>
      <c r="B33" s="143"/>
      <c r="C33" s="143"/>
      <c r="D33" s="143"/>
      <c r="E33" s="143"/>
      <c r="F33" s="143"/>
      <c r="G33" s="143"/>
      <c r="H33" s="143"/>
      <c r="I33" s="143"/>
      <c r="J33" s="143"/>
      <c r="K33" s="143"/>
    </row>
    <row r="34" spans="1:11" ht="12.75" customHeight="1" x14ac:dyDescent="0.3">
      <c r="A34" s="143"/>
      <c r="B34" s="143"/>
      <c r="C34" s="143"/>
      <c r="D34" s="143"/>
      <c r="E34" s="143"/>
      <c r="F34" s="143"/>
      <c r="G34" s="143"/>
      <c r="H34" s="143"/>
      <c r="I34" s="143"/>
      <c r="J34" s="143"/>
      <c r="K34" s="143"/>
    </row>
    <row r="35" spans="1:11" ht="12.75" customHeight="1" x14ac:dyDescent="0.3">
      <c r="A35" s="143"/>
      <c r="B35" s="143"/>
      <c r="C35" s="143"/>
      <c r="D35" s="143"/>
      <c r="E35" s="143"/>
      <c r="F35" s="143"/>
      <c r="G35" s="143"/>
      <c r="H35" s="143"/>
      <c r="I35" s="143"/>
      <c r="J35" s="143"/>
      <c r="K35" s="143"/>
    </row>
    <row r="36" spans="1:11" ht="12.75" customHeight="1" x14ac:dyDescent="0.3">
      <c r="A36" s="143"/>
      <c r="B36" s="143"/>
      <c r="C36" s="143"/>
      <c r="D36" s="143"/>
      <c r="E36" s="143"/>
      <c r="F36" s="143"/>
      <c r="G36" s="143"/>
      <c r="H36" s="143"/>
      <c r="I36" s="143"/>
      <c r="J36" s="143"/>
      <c r="K36" s="143"/>
    </row>
    <row r="37" spans="1:11" ht="12.75" customHeight="1" x14ac:dyDescent="0.3">
      <c r="A37" s="143"/>
      <c r="B37" s="143"/>
      <c r="C37" s="143"/>
      <c r="D37" s="143"/>
      <c r="E37" s="143"/>
      <c r="F37" s="143"/>
      <c r="G37" s="143"/>
      <c r="H37" s="143"/>
      <c r="I37" s="143"/>
      <c r="J37" s="143"/>
      <c r="K37" s="143"/>
    </row>
    <row r="38" spans="1:11" ht="12.75" customHeight="1" x14ac:dyDescent="0.3">
      <c r="A38" s="143"/>
      <c r="B38" s="143"/>
      <c r="C38" s="143"/>
      <c r="D38" s="143"/>
      <c r="E38" s="143"/>
      <c r="F38" s="143"/>
      <c r="G38" s="143"/>
      <c r="H38" s="143"/>
      <c r="I38" s="143"/>
      <c r="J38" s="143"/>
      <c r="K38" s="143"/>
    </row>
    <row r="39" spans="1:11" ht="12.75" customHeight="1" x14ac:dyDescent="0.3">
      <c r="A39" s="143"/>
      <c r="B39" s="143"/>
      <c r="C39" s="143"/>
      <c r="D39" s="143"/>
      <c r="E39" s="143"/>
      <c r="F39" s="143"/>
      <c r="G39" s="143"/>
      <c r="H39" s="143"/>
      <c r="I39" s="143"/>
      <c r="J39" s="143"/>
      <c r="K39" s="143"/>
    </row>
    <row r="40" spans="1:11" ht="12.75" customHeight="1" x14ac:dyDescent="0.3">
      <c r="A40" s="143"/>
      <c r="B40" s="143"/>
      <c r="C40" s="143"/>
      <c r="D40" s="143"/>
      <c r="E40" s="143"/>
      <c r="F40" s="143"/>
      <c r="G40" s="143"/>
      <c r="H40" s="143"/>
      <c r="I40" s="143"/>
      <c r="J40" s="143"/>
      <c r="K40" s="143"/>
    </row>
    <row r="41" spans="1:11" ht="12.75" customHeight="1" x14ac:dyDescent="0.3">
      <c r="A41" s="143"/>
      <c r="B41" s="143"/>
      <c r="C41" s="143"/>
      <c r="D41" s="143"/>
      <c r="E41" s="143"/>
      <c r="F41" s="143"/>
      <c r="G41" s="143"/>
      <c r="H41" s="143"/>
      <c r="I41" s="143"/>
      <c r="J41" s="143"/>
      <c r="K41" s="143"/>
    </row>
    <row r="42" spans="1:11" ht="12.75" customHeight="1" x14ac:dyDescent="0.3">
      <c r="A42" s="143"/>
      <c r="B42" s="143"/>
      <c r="C42" s="143"/>
      <c r="D42" s="143"/>
      <c r="E42" s="143"/>
      <c r="F42" s="143"/>
      <c r="G42" s="143"/>
      <c r="H42" s="143"/>
      <c r="I42" s="143"/>
      <c r="J42" s="143"/>
      <c r="K42" s="143"/>
    </row>
    <row r="43" spans="1:11" ht="12.75" customHeight="1" x14ac:dyDescent="0.3">
      <c r="A43" s="143"/>
      <c r="B43" s="143"/>
      <c r="C43" s="143"/>
      <c r="D43" s="143"/>
      <c r="E43" s="143"/>
      <c r="F43" s="143"/>
      <c r="G43" s="143"/>
      <c r="H43" s="143"/>
      <c r="I43" s="143"/>
      <c r="J43" s="143"/>
      <c r="K43" s="143"/>
    </row>
    <row r="44" spans="1:11" ht="12.75" customHeight="1" x14ac:dyDescent="0.3">
      <c r="A44" s="143"/>
      <c r="B44" s="143"/>
      <c r="C44" s="143"/>
      <c r="D44" s="143"/>
      <c r="E44" s="143"/>
      <c r="F44" s="143"/>
      <c r="G44" s="143"/>
      <c r="H44" s="143"/>
      <c r="I44" s="143"/>
      <c r="J44" s="143"/>
      <c r="K44" s="143"/>
    </row>
    <row r="45" spans="1:11" ht="12.75" customHeight="1" x14ac:dyDescent="0.3">
      <c r="A45" s="143"/>
      <c r="B45" s="143"/>
      <c r="C45" s="143"/>
      <c r="D45" s="143"/>
      <c r="E45" s="143"/>
      <c r="F45" s="143"/>
      <c r="G45" s="143"/>
      <c r="H45" s="143"/>
      <c r="I45" s="143"/>
      <c r="J45" s="143"/>
      <c r="K45" s="143"/>
    </row>
    <row r="46" spans="1:11" ht="12.75" customHeight="1" x14ac:dyDescent="0.3">
      <c r="A46" s="143"/>
      <c r="B46" s="143"/>
      <c r="C46" s="143"/>
      <c r="D46" s="143"/>
      <c r="E46" s="143"/>
      <c r="F46" s="143"/>
      <c r="G46" s="143"/>
      <c r="H46" s="143"/>
      <c r="I46" s="143"/>
      <c r="J46" s="143"/>
      <c r="K46" s="143"/>
    </row>
    <row r="47" spans="1:11" ht="12.75" customHeight="1" x14ac:dyDescent="0.3">
      <c r="A47" s="143"/>
      <c r="B47" s="143"/>
      <c r="C47" s="143"/>
      <c r="D47" s="143"/>
      <c r="E47" s="143"/>
      <c r="F47" s="143"/>
      <c r="G47" s="143"/>
      <c r="H47" s="143"/>
      <c r="I47" s="143"/>
      <c r="J47" s="143"/>
      <c r="K47" s="143"/>
    </row>
    <row r="48" spans="1:11" ht="12.75" customHeight="1" x14ac:dyDescent="0.3">
      <c r="A48" s="143"/>
      <c r="B48" s="143"/>
      <c r="C48" s="143"/>
      <c r="D48" s="143"/>
      <c r="E48" s="143"/>
      <c r="F48" s="143"/>
      <c r="G48" s="143"/>
      <c r="H48" s="143"/>
      <c r="I48" s="143"/>
      <c r="J48" s="143"/>
      <c r="K48" s="143"/>
    </row>
    <row r="49" spans="1:12" ht="12.75" customHeight="1" x14ac:dyDescent="0.3">
      <c r="A49" s="143"/>
      <c r="B49" s="143"/>
      <c r="C49" s="143"/>
      <c r="D49" s="143"/>
      <c r="E49" s="143"/>
      <c r="F49" s="143"/>
      <c r="G49" s="143"/>
      <c r="H49" s="143"/>
      <c r="I49" s="143"/>
      <c r="J49" s="143"/>
      <c r="K49" s="143"/>
    </row>
    <row r="50" spans="1:12" ht="12.75" customHeight="1" x14ac:dyDescent="0.3">
      <c r="A50" s="145"/>
      <c r="B50" s="143"/>
      <c r="C50" s="143"/>
      <c r="D50" s="143"/>
      <c r="E50" s="143"/>
      <c r="F50" s="143"/>
      <c r="G50" s="143"/>
      <c r="H50" s="143"/>
      <c r="I50" s="143"/>
      <c r="J50" s="143"/>
      <c r="K50" s="143"/>
    </row>
    <row r="51" spans="1:12" ht="12.75" customHeight="1" x14ac:dyDescent="0.3">
      <c r="A51" s="146"/>
      <c r="B51" s="145"/>
      <c r="C51" s="145"/>
      <c r="D51" s="145"/>
      <c r="E51" s="145"/>
      <c r="F51" s="145"/>
      <c r="G51" s="145"/>
      <c r="H51" s="145"/>
      <c r="I51" s="145"/>
      <c r="J51" s="145"/>
      <c r="K51" s="143"/>
    </row>
    <row r="52" spans="1:12" ht="12.75" customHeight="1" x14ac:dyDescent="0.3">
      <c r="A52" s="146"/>
      <c r="B52" s="146"/>
      <c r="C52" s="146"/>
      <c r="D52" s="146"/>
      <c r="E52" s="146"/>
      <c r="F52" s="146"/>
      <c r="G52" s="146"/>
      <c r="H52" s="146"/>
      <c r="I52" s="146"/>
      <c r="J52" s="146"/>
      <c r="K52" s="143"/>
    </row>
    <row r="53" spans="1:12" ht="12.75" customHeight="1" x14ac:dyDescent="0.3">
      <c r="A53" s="146"/>
      <c r="B53" s="146"/>
      <c r="C53" s="146"/>
      <c r="D53" s="146"/>
      <c r="E53" s="146"/>
      <c r="F53" s="146"/>
      <c r="G53" s="146"/>
      <c r="H53" s="146"/>
      <c r="I53" s="146"/>
      <c r="J53" s="146"/>
      <c r="K53" s="143"/>
    </row>
    <row r="54" spans="1:12" ht="12.75" customHeight="1" x14ac:dyDescent="0.3">
      <c r="A54" s="146"/>
      <c r="B54" s="146"/>
      <c r="C54" s="146"/>
      <c r="D54" s="146"/>
      <c r="E54" s="146"/>
      <c r="F54" s="146"/>
      <c r="G54" s="146"/>
      <c r="H54" s="146"/>
      <c r="I54" s="146"/>
      <c r="J54" s="146"/>
      <c r="K54" s="143"/>
    </row>
    <row r="55" spans="1:12" ht="12.75" customHeight="1" x14ac:dyDescent="0.3">
      <c r="A55" s="146"/>
      <c r="B55" s="146"/>
      <c r="C55" s="146"/>
      <c r="D55" s="146"/>
      <c r="E55" s="146"/>
      <c r="F55" s="146"/>
      <c r="G55" s="146"/>
      <c r="H55" s="146"/>
      <c r="I55" s="146"/>
      <c r="J55" s="146"/>
      <c r="K55" s="143"/>
    </row>
    <row r="56" spans="1:12" ht="12.75" customHeight="1" x14ac:dyDescent="0.3">
      <c r="A56" s="146"/>
      <c r="B56" s="146"/>
      <c r="C56" s="146"/>
      <c r="D56" s="146"/>
      <c r="E56" s="146"/>
      <c r="F56" s="146"/>
      <c r="G56" s="146"/>
      <c r="H56" s="146"/>
      <c r="I56" s="146"/>
      <c r="J56" s="146"/>
      <c r="K56" s="143"/>
    </row>
    <row r="57" spans="1:12" ht="12.75" customHeight="1" x14ac:dyDescent="0.3">
      <c r="A57" s="147"/>
      <c r="B57" s="146"/>
      <c r="C57" s="146"/>
      <c r="D57" s="146"/>
      <c r="E57" s="146"/>
      <c r="F57" s="146"/>
      <c r="G57" s="146"/>
      <c r="H57" s="146"/>
      <c r="I57" s="146"/>
      <c r="J57" s="146"/>
      <c r="K57" s="143"/>
    </row>
    <row r="58" spans="1:12" s="148" customFormat="1" ht="12.75" customHeight="1" x14ac:dyDescent="0.3">
      <c r="A58" s="147"/>
      <c r="B58" s="147"/>
      <c r="C58" s="147"/>
      <c r="D58" s="147"/>
      <c r="E58" s="147"/>
      <c r="F58" s="147"/>
      <c r="G58" s="147"/>
      <c r="H58" s="147"/>
      <c r="I58" s="147"/>
      <c r="J58" s="147"/>
      <c r="K58" s="143"/>
      <c r="L58" s="186"/>
    </row>
    <row r="59" spans="1:12" s="148" customFormat="1" ht="12.75" customHeight="1" x14ac:dyDescent="0.3">
      <c r="A59" s="143"/>
      <c r="B59" s="147"/>
      <c r="C59" s="147"/>
      <c r="D59" s="147"/>
      <c r="E59" s="147"/>
      <c r="F59" s="147"/>
      <c r="G59" s="147"/>
      <c r="H59" s="147"/>
      <c r="I59" s="147"/>
      <c r="J59" s="147"/>
      <c r="K59" s="143"/>
      <c r="L59" s="186"/>
    </row>
    <row r="60" spans="1:12" s="148" customFormat="1" ht="12.75" customHeight="1" x14ac:dyDescent="0.3">
      <c r="A60" s="143"/>
      <c r="B60" s="143"/>
      <c r="C60" s="143"/>
      <c r="D60" s="143"/>
      <c r="E60" s="143"/>
      <c r="F60" s="143"/>
      <c r="G60" s="143"/>
      <c r="H60" s="143"/>
      <c r="I60" s="143"/>
      <c r="J60" s="143"/>
      <c r="K60" s="143"/>
      <c r="L60" s="186"/>
    </row>
    <row r="61" spans="1:12" ht="12.75" customHeight="1" x14ac:dyDescent="0.3">
      <c r="A61" s="143"/>
      <c r="B61" s="143"/>
      <c r="C61" s="143"/>
      <c r="D61" s="143"/>
      <c r="E61" s="143"/>
      <c r="F61" s="143"/>
      <c r="G61" s="143"/>
      <c r="H61" s="143"/>
      <c r="I61" s="143"/>
      <c r="J61" s="143"/>
      <c r="K61" s="143"/>
    </row>
    <row r="62" spans="1:12" ht="12.75" customHeight="1" x14ac:dyDescent="0.3">
      <c r="A62" s="145"/>
      <c r="B62" s="143"/>
      <c r="C62" s="143"/>
      <c r="D62" s="143"/>
      <c r="E62" s="143"/>
      <c r="F62" s="143"/>
      <c r="G62" s="143"/>
      <c r="H62" s="143"/>
      <c r="I62" s="143"/>
      <c r="J62" s="143"/>
      <c r="K62" s="143"/>
    </row>
    <row r="63" spans="1:12" ht="12.75" customHeight="1" x14ac:dyDescent="0.3">
      <c r="A63" s="146"/>
      <c r="B63" s="145"/>
      <c r="C63" s="145"/>
      <c r="D63" s="145"/>
      <c r="E63" s="145"/>
      <c r="F63" s="145"/>
      <c r="G63" s="145"/>
      <c r="H63" s="145"/>
      <c r="I63" s="145"/>
      <c r="J63" s="145"/>
      <c r="K63" s="143"/>
    </row>
    <row r="64" spans="1:12" ht="12.75" customHeight="1" x14ac:dyDescent="0.3">
      <c r="A64" s="146"/>
      <c r="B64" s="146"/>
      <c r="C64" s="146"/>
      <c r="D64" s="146"/>
      <c r="E64" s="146"/>
      <c r="F64" s="146"/>
      <c r="G64" s="146"/>
      <c r="H64" s="146"/>
      <c r="I64" s="146"/>
      <c r="J64" s="146"/>
      <c r="K64" s="143"/>
    </row>
    <row r="65" spans="1:11" ht="12.75" customHeight="1" x14ac:dyDescent="0.3">
      <c r="A65" s="147"/>
      <c r="B65" s="146"/>
      <c r="C65" s="146"/>
      <c r="D65" s="146"/>
      <c r="E65" s="146"/>
      <c r="F65" s="146"/>
      <c r="G65" s="146"/>
      <c r="H65" s="146"/>
      <c r="I65" s="146"/>
      <c r="J65" s="146"/>
      <c r="K65" s="143"/>
    </row>
    <row r="66" spans="1:11" ht="12.75" customHeight="1" x14ac:dyDescent="0.3">
      <c r="A66" s="143"/>
      <c r="B66" s="147"/>
      <c r="C66" s="147"/>
      <c r="D66" s="147"/>
      <c r="E66" s="147"/>
      <c r="F66" s="147"/>
      <c r="G66" s="147"/>
      <c r="H66" s="147"/>
      <c r="I66" s="147"/>
      <c r="J66" s="147"/>
      <c r="K66" s="143"/>
    </row>
    <row r="67" spans="1:11" ht="12.75" customHeight="1" x14ac:dyDescent="0.3">
      <c r="A67" s="143"/>
      <c r="B67" s="143"/>
      <c r="C67" s="143"/>
      <c r="D67" s="143"/>
      <c r="E67" s="143"/>
      <c r="F67" s="143"/>
      <c r="G67" s="143"/>
      <c r="H67" s="143"/>
      <c r="I67" s="143"/>
      <c r="J67" s="143"/>
      <c r="K67" s="143"/>
    </row>
    <row r="68" spans="1:11" ht="12.75" customHeight="1" x14ac:dyDescent="0.3">
      <c r="A68" s="143"/>
      <c r="B68" s="143"/>
      <c r="C68" s="143"/>
      <c r="D68" s="143"/>
      <c r="E68" s="143"/>
      <c r="F68" s="143"/>
      <c r="G68" s="143"/>
      <c r="H68" s="143"/>
      <c r="I68" s="143"/>
      <c r="J68" s="143"/>
      <c r="K68" s="143"/>
    </row>
    <row r="69" spans="1:11" ht="12.75" customHeight="1" x14ac:dyDescent="0.3">
      <c r="A69" s="143"/>
      <c r="B69" s="143"/>
      <c r="C69" s="143"/>
      <c r="D69" s="143"/>
      <c r="E69" s="143"/>
      <c r="F69" s="143"/>
      <c r="G69" s="143"/>
      <c r="H69" s="143"/>
      <c r="I69" s="143"/>
      <c r="J69" s="143"/>
      <c r="K69" s="143"/>
    </row>
    <row r="70" spans="1:11" ht="12.75" customHeight="1" x14ac:dyDescent="0.3">
      <c r="A70" s="143"/>
      <c r="B70" s="143"/>
      <c r="C70" s="143"/>
      <c r="D70" s="143"/>
      <c r="E70" s="143"/>
      <c r="F70" s="143"/>
      <c r="G70" s="143"/>
      <c r="H70" s="143"/>
      <c r="I70" s="143"/>
      <c r="J70" s="143"/>
      <c r="K70" s="143"/>
    </row>
    <row r="71" spans="1:11" ht="12.75" customHeight="1" x14ac:dyDescent="0.3">
      <c r="A71" s="143"/>
      <c r="B71" s="143"/>
      <c r="C71" s="143"/>
      <c r="D71" s="143"/>
      <c r="E71" s="143"/>
      <c r="F71" s="143"/>
      <c r="G71" s="143"/>
      <c r="H71" s="143"/>
      <c r="I71" s="143"/>
      <c r="J71" s="143"/>
      <c r="K71" s="143"/>
    </row>
    <row r="72" spans="1:11" ht="12.75" customHeight="1" x14ac:dyDescent="0.3">
      <c r="A72" s="143"/>
      <c r="B72" s="143"/>
      <c r="C72" s="143"/>
      <c r="D72" s="143"/>
      <c r="E72" s="143"/>
      <c r="F72" s="143"/>
      <c r="G72" s="143"/>
      <c r="H72" s="143"/>
      <c r="I72" s="143"/>
      <c r="J72" s="143"/>
      <c r="K72" s="143"/>
    </row>
    <row r="73" spans="1:11" ht="12.75" customHeight="1" x14ac:dyDescent="0.3">
      <c r="A73" s="143"/>
      <c r="B73" s="143"/>
      <c r="C73" s="143"/>
      <c r="D73" s="143"/>
      <c r="E73" s="143"/>
      <c r="F73" s="143"/>
      <c r="G73" s="143"/>
      <c r="H73" s="143"/>
      <c r="I73" s="143"/>
      <c r="J73" s="143"/>
      <c r="K73" s="143"/>
    </row>
    <row r="74" spans="1:11" ht="12.75" customHeight="1" x14ac:dyDescent="0.3">
      <c r="A74" s="143"/>
      <c r="B74" s="143"/>
      <c r="C74" s="143"/>
      <c r="D74" s="143"/>
      <c r="E74" s="143"/>
      <c r="F74" s="143"/>
      <c r="G74" s="143"/>
      <c r="H74" s="143"/>
      <c r="I74" s="143"/>
      <c r="J74" s="143"/>
      <c r="K74" s="143"/>
    </row>
    <row r="75" spans="1:11" ht="12.75" customHeight="1" x14ac:dyDescent="0.3">
      <c r="A75" s="143"/>
      <c r="B75" s="143"/>
      <c r="C75" s="143"/>
      <c r="D75" s="143"/>
      <c r="E75" s="143"/>
      <c r="F75" s="143"/>
      <c r="G75" s="143"/>
      <c r="H75" s="143"/>
      <c r="I75" s="143"/>
      <c r="J75" s="143"/>
      <c r="K75" s="143"/>
    </row>
    <row r="76" spans="1:11" ht="12.75" customHeight="1" x14ac:dyDescent="0.3">
      <c r="A76" s="143"/>
      <c r="B76" s="143"/>
      <c r="C76" s="143"/>
      <c r="D76" s="143"/>
      <c r="E76" s="143"/>
      <c r="F76" s="143"/>
      <c r="G76" s="143"/>
      <c r="H76" s="143"/>
      <c r="I76" s="143"/>
      <c r="J76" s="143"/>
      <c r="K76" s="143"/>
    </row>
    <row r="77" spans="1:11" ht="12.75" customHeight="1" x14ac:dyDescent="0.3">
      <c r="A77" s="143"/>
      <c r="B77" s="143"/>
      <c r="C77" s="143"/>
      <c r="D77" s="143"/>
      <c r="E77" s="143"/>
      <c r="F77" s="143"/>
      <c r="G77" s="143"/>
      <c r="H77" s="143"/>
      <c r="I77" s="143"/>
      <c r="J77" s="143"/>
      <c r="K77" s="143"/>
    </row>
    <row r="78" spans="1:11" ht="12.75" customHeight="1" x14ac:dyDescent="0.3">
      <c r="A78" s="143"/>
      <c r="B78" s="143"/>
      <c r="C78" s="143"/>
      <c r="D78" s="143"/>
      <c r="E78" s="143"/>
      <c r="F78" s="143"/>
      <c r="G78" s="143"/>
      <c r="H78" s="143"/>
      <c r="I78" s="143"/>
      <c r="J78" s="143"/>
      <c r="K78" s="143"/>
    </row>
    <row r="79" spans="1:11" ht="12.75" customHeight="1" x14ac:dyDescent="0.3">
      <c r="A79" s="143"/>
      <c r="B79" s="143"/>
      <c r="C79" s="143"/>
      <c r="D79" s="143"/>
      <c r="E79" s="143"/>
      <c r="F79" s="143"/>
      <c r="G79" s="143"/>
      <c r="H79" s="143"/>
      <c r="I79" s="143"/>
      <c r="J79" s="143"/>
      <c r="K79" s="143"/>
    </row>
    <row r="80" spans="1:11" ht="12.75" customHeight="1" x14ac:dyDescent="0.3">
      <c r="A80" s="149"/>
      <c r="B80" s="143"/>
      <c r="C80" s="143"/>
      <c r="D80" s="143"/>
      <c r="E80" s="143"/>
      <c r="F80" s="143"/>
      <c r="G80" s="143"/>
      <c r="H80" s="143"/>
      <c r="I80" s="143"/>
      <c r="J80" s="143"/>
      <c r="K80" s="143"/>
    </row>
    <row r="81" spans="1:11" ht="12.75" customHeight="1" x14ac:dyDescent="0.3">
      <c r="A81" s="150"/>
      <c r="B81" s="149"/>
      <c r="C81" s="149"/>
      <c r="D81" s="149"/>
      <c r="E81" s="149"/>
      <c r="F81" s="149"/>
      <c r="G81" s="149"/>
      <c r="H81" s="149"/>
      <c r="I81" s="149"/>
      <c r="J81" s="149"/>
      <c r="K81" s="143"/>
    </row>
    <row r="82" spans="1:11" ht="12.75" customHeight="1" x14ac:dyDescent="0.3">
      <c r="A82" s="150"/>
      <c r="B82" s="150"/>
      <c r="C82" s="150"/>
      <c r="D82" s="150"/>
      <c r="E82" s="150"/>
      <c r="F82" s="150"/>
      <c r="G82" s="150"/>
      <c r="H82" s="150"/>
      <c r="I82" s="150"/>
      <c r="J82" s="150"/>
      <c r="K82" s="143"/>
    </row>
    <row r="83" spans="1:11" ht="12.75" customHeight="1" x14ac:dyDescent="0.3">
      <c r="A83" s="150"/>
      <c r="B83" s="150"/>
      <c r="C83" s="150"/>
      <c r="D83" s="150"/>
      <c r="E83" s="150"/>
      <c r="F83" s="150"/>
      <c r="G83" s="150"/>
      <c r="H83" s="150"/>
      <c r="I83" s="150"/>
      <c r="J83" s="150"/>
      <c r="K83" s="143"/>
    </row>
    <row r="84" spans="1:11" ht="12.75" customHeight="1" x14ac:dyDescent="0.3">
      <c r="A84" s="150"/>
      <c r="B84" s="150"/>
      <c r="C84" s="150"/>
      <c r="D84" s="150"/>
      <c r="E84" s="150"/>
      <c r="F84" s="150"/>
      <c r="G84" s="150"/>
      <c r="H84" s="150"/>
      <c r="I84" s="150"/>
      <c r="J84" s="150"/>
      <c r="K84" s="143"/>
    </row>
    <row r="85" spans="1:11" ht="12.75" customHeight="1" x14ac:dyDescent="0.3">
      <c r="A85" s="150"/>
      <c r="B85" s="150"/>
      <c r="C85" s="150"/>
      <c r="D85" s="150"/>
      <c r="E85" s="150"/>
      <c r="F85" s="150"/>
      <c r="G85" s="150"/>
      <c r="H85" s="150"/>
      <c r="I85" s="150"/>
      <c r="J85" s="150"/>
      <c r="K85" s="143"/>
    </row>
    <row r="86" spans="1:11" ht="12.75" customHeight="1" x14ac:dyDescent="0.3">
      <c r="A86" s="151"/>
      <c r="B86" s="150"/>
      <c r="C86" s="150"/>
      <c r="D86" s="150"/>
      <c r="E86" s="150"/>
      <c r="F86" s="150"/>
      <c r="G86" s="150"/>
      <c r="H86" s="150"/>
      <c r="I86" s="150"/>
      <c r="J86" s="150"/>
      <c r="K86" s="143"/>
    </row>
    <row r="87" spans="1:11" ht="12.75" customHeight="1" x14ac:dyDescent="0.3">
      <c r="A87" s="143"/>
      <c r="B87" s="151"/>
      <c r="C87" s="151"/>
      <c r="D87" s="151"/>
      <c r="E87" s="151"/>
      <c r="F87" s="151"/>
      <c r="G87" s="151"/>
      <c r="H87" s="151"/>
      <c r="I87" s="151"/>
      <c r="J87" s="151"/>
      <c r="K87" s="143"/>
    </row>
    <row r="88" spans="1:11" ht="12.75" customHeight="1" x14ac:dyDescent="0.3">
      <c r="A88" s="143"/>
      <c r="B88" s="143"/>
      <c r="C88" s="143"/>
      <c r="D88" s="143"/>
      <c r="E88" s="143"/>
      <c r="F88" s="143"/>
      <c r="G88" s="143"/>
      <c r="H88" s="143"/>
      <c r="I88" s="143"/>
      <c r="J88" s="143"/>
      <c r="K88" s="143"/>
    </row>
    <row r="89" spans="1:11" ht="12.75" customHeight="1" x14ac:dyDescent="0.3">
      <c r="A89" s="143"/>
      <c r="B89" s="143"/>
      <c r="C89" s="143"/>
      <c r="D89" s="143"/>
      <c r="E89" s="143"/>
      <c r="F89" s="143"/>
      <c r="G89" s="143"/>
      <c r="H89" s="143"/>
      <c r="I89" s="143"/>
      <c r="J89" s="143"/>
      <c r="K89" s="143"/>
    </row>
    <row r="90" spans="1:11" ht="12.75" customHeight="1" x14ac:dyDescent="0.3">
      <c r="A90" s="145"/>
      <c r="B90" s="143"/>
      <c r="C90" s="143"/>
      <c r="D90" s="143"/>
      <c r="E90" s="143"/>
      <c r="F90" s="143"/>
      <c r="G90" s="143"/>
      <c r="H90" s="143"/>
      <c r="I90" s="143"/>
      <c r="J90" s="143"/>
      <c r="K90" s="143"/>
    </row>
    <row r="91" spans="1:11" ht="12.75" customHeight="1" x14ac:dyDescent="0.3">
      <c r="A91" s="145"/>
      <c r="B91" s="143"/>
      <c r="C91" s="143"/>
      <c r="D91" s="143"/>
      <c r="E91" s="143"/>
      <c r="F91" s="143"/>
      <c r="G91" s="143"/>
      <c r="H91" s="143"/>
      <c r="I91" s="143"/>
      <c r="J91" s="143"/>
      <c r="K91" s="143"/>
    </row>
    <row r="92" spans="1:11" ht="12.75" customHeight="1" x14ac:dyDescent="0.3">
      <c r="A92" s="152"/>
      <c r="B92" s="143"/>
      <c r="C92" s="145"/>
      <c r="D92" s="143"/>
      <c r="E92" s="143"/>
      <c r="F92" s="143"/>
      <c r="G92" s="143"/>
      <c r="H92" s="143"/>
      <c r="I92" s="143"/>
      <c r="J92" s="143"/>
      <c r="K92" s="143"/>
    </row>
    <row r="93" spans="1:11" ht="12.75" customHeight="1" x14ac:dyDescent="0.3">
      <c r="A93" s="143"/>
      <c r="B93" s="143"/>
      <c r="C93" s="152"/>
      <c r="D93" s="143"/>
      <c r="E93" s="143"/>
      <c r="F93" s="143"/>
      <c r="G93" s="143"/>
      <c r="H93" s="143"/>
      <c r="I93" s="143"/>
      <c r="J93" s="143"/>
      <c r="K93" s="143"/>
    </row>
    <row r="94" spans="1:11" ht="12.75" customHeight="1" x14ac:dyDescent="0.3">
      <c r="A94" s="143"/>
      <c r="B94" s="143"/>
      <c r="C94" s="143"/>
      <c r="D94" s="143"/>
      <c r="E94" s="143"/>
      <c r="F94" s="143"/>
      <c r="G94" s="143"/>
      <c r="H94" s="143"/>
      <c r="I94" s="143"/>
      <c r="J94" s="143"/>
      <c r="K94" s="143"/>
    </row>
    <row r="95" spans="1:11" ht="12.75" customHeight="1" x14ac:dyDescent="0.3">
      <c r="A95" s="143"/>
      <c r="B95" s="143"/>
      <c r="C95" s="143"/>
      <c r="D95" s="143"/>
      <c r="E95" s="143"/>
      <c r="F95" s="143"/>
      <c r="G95" s="143"/>
      <c r="H95" s="143"/>
      <c r="I95" s="143"/>
      <c r="J95" s="143"/>
      <c r="K95" s="143"/>
    </row>
    <row r="96" spans="1:11" ht="12.75" customHeight="1" x14ac:dyDescent="0.3">
      <c r="A96" s="143"/>
      <c r="B96" s="143"/>
      <c r="C96" s="143"/>
      <c r="D96" s="143"/>
      <c r="E96" s="143"/>
      <c r="F96" s="143"/>
      <c r="G96" s="143"/>
      <c r="H96" s="143"/>
      <c r="I96" s="143"/>
      <c r="J96" s="143"/>
      <c r="K96" s="143"/>
    </row>
    <row r="97" spans="1:11" ht="12.75" customHeight="1" x14ac:dyDescent="0.3">
      <c r="A97" s="143"/>
      <c r="B97" s="143"/>
      <c r="C97" s="143"/>
      <c r="D97" s="143"/>
      <c r="E97" s="143"/>
      <c r="F97" s="143"/>
      <c r="G97" s="143"/>
      <c r="H97" s="143"/>
      <c r="I97" s="143"/>
      <c r="J97" s="143"/>
      <c r="K97" s="143"/>
    </row>
    <row r="98" spans="1:11" ht="12.75" customHeight="1" x14ac:dyDescent="0.3">
      <c r="A98" s="143"/>
      <c r="B98" s="143"/>
      <c r="C98" s="143"/>
      <c r="D98" s="143"/>
      <c r="E98" s="143"/>
      <c r="F98" s="143"/>
      <c r="G98" s="143"/>
      <c r="H98" s="143"/>
      <c r="I98" s="143"/>
      <c r="J98" s="143"/>
      <c r="K98" s="143"/>
    </row>
    <row r="99" spans="1:11" ht="12.75" customHeight="1" x14ac:dyDescent="0.3">
      <c r="A99" s="143"/>
      <c r="B99" s="143"/>
      <c r="C99" s="143"/>
      <c r="D99" s="143"/>
      <c r="E99" s="143"/>
      <c r="F99" s="143"/>
      <c r="G99" s="143"/>
      <c r="H99" s="143"/>
      <c r="I99" s="143"/>
      <c r="J99" s="143"/>
      <c r="K99" s="143"/>
    </row>
    <row r="100" spans="1:11" ht="12.75" customHeight="1" x14ac:dyDescent="0.3">
      <c r="A100" s="143"/>
      <c r="B100" s="143"/>
      <c r="C100" s="143"/>
      <c r="D100" s="143"/>
      <c r="E100" s="143"/>
      <c r="F100" s="143"/>
      <c r="G100" s="143"/>
      <c r="H100" s="143"/>
      <c r="I100" s="143"/>
      <c r="J100" s="143"/>
      <c r="K100" s="143"/>
    </row>
    <row r="101" spans="1:11" ht="12.75" customHeight="1" x14ac:dyDescent="0.3">
      <c r="A101" s="144"/>
      <c r="B101" s="143"/>
      <c r="C101" s="143"/>
      <c r="D101" s="143"/>
      <c r="E101" s="143"/>
      <c r="F101" s="143"/>
      <c r="G101" s="143"/>
      <c r="H101" s="143"/>
      <c r="I101" s="143"/>
      <c r="J101" s="143"/>
      <c r="K101" s="143"/>
    </row>
    <row r="102" spans="1:11" ht="12.75" customHeight="1" x14ac:dyDescent="0.3">
      <c r="A102" s="143"/>
      <c r="B102" s="143"/>
      <c r="C102" s="143"/>
      <c r="D102" s="143"/>
      <c r="E102" s="143"/>
      <c r="F102" s="143"/>
      <c r="G102" s="143"/>
      <c r="H102" s="143"/>
      <c r="I102" s="143"/>
      <c r="J102" s="143"/>
      <c r="K102" s="143"/>
    </row>
    <row r="103" spans="1:11" ht="12.75" customHeight="1" x14ac:dyDescent="0.3">
      <c r="A103" s="143"/>
      <c r="B103" s="143"/>
      <c r="C103" s="143"/>
      <c r="D103" s="143"/>
      <c r="E103" s="143"/>
      <c r="F103" s="143"/>
      <c r="G103" s="143"/>
      <c r="H103" s="143"/>
      <c r="I103" s="143"/>
      <c r="J103" s="143"/>
      <c r="K103" s="143"/>
    </row>
    <row r="104" spans="1:11" ht="12.75" customHeight="1" x14ac:dyDescent="0.3">
      <c r="A104" s="143"/>
      <c r="B104" s="143"/>
      <c r="C104" s="143"/>
      <c r="D104" s="143"/>
      <c r="E104" s="143"/>
      <c r="F104" s="143"/>
      <c r="G104" s="143"/>
      <c r="H104" s="143"/>
      <c r="I104" s="143"/>
      <c r="J104" s="143"/>
      <c r="K104" s="143"/>
    </row>
    <row r="105" spans="1:11" ht="12.75" customHeight="1" x14ac:dyDescent="0.3">
      <c r="A105" s="143"/>
      <c r="B105" s="143"/>
      <c r="C105" s="143"/>
      <c r="D105" s="143"/>
      <c r="E105" s="143"/>
      <c r="F105" s="143"/>
      <c r="G105" s="143"/>
      <c r="H105" s="143"/>
      <c r="I105" s="143"/>
      <c r="J105" s="143"/>
      <c r="K105" s="143"/>
    </row>
    <row r="106" spans="1:11" ht="12.75" customHeight="1" x14ac:dyDescent="0.3">
      <c r="A106" s="145"/>
      <c r="B106" s="143"/>
      <c r="C106" s="143"/>
      <c r="D106" s="143"/>
      <c r="E106" s="143"/>
      <c r="F106" s="143"/>
      <c r="G106" s="143"/>
      <c r="H106" s="143"/>
      <c r="I106" s="143"/>
      <c r="J106" s="143"/>
      <c r="K106" s="143"/>
    </row>
    <row r="107" spans="1:11" ht="12.75" customHeight="1" x14ac:dyDescent="0.3">
      <c r="A107" s="145"/>
      <c r="B107" s="143"/>
      <c r="C107" s="143"/>
      <c r="D107" s="143"/>
      <c r="E107" s="143"/>
      <c r="F107" s="143"/>
      <c r="G107" s="143"/>
      <c r="H107" s="143"/>
      <c r="I107" s="143"/>
      <c r="J107" s="143"/>
      <c r="K107" s="143"/>
    </row>
    <row r="108" spans="1:11" ht="12.75" customHeight="1" x14ac:dyDescent="0.3">
      <c r="A108" s="152"/>
      <c r="B108" s="152"/>
      <c r="C108" s="145"/>
      <c r="D108" s="143"/>
      <c r="E108" s="143"/>
      <c r="F108" s="143"/>
      <c r="G108" s="143"/>
      <c r="H108" s="143"/>
      <c r="I108" s="143"/>
      <c r="J108" s="143"/>
      <c r="K108" s="143"/>
    </row>
    <row r="109" spans="1:11" ht="12.75" customHeight="1" x14ac:dyDescent="0.3">
      <c r="A109" s="143"/>
      <c r="B109" s="152"/>
      <c r="C109" s="152"/>
      <c r="D109" s="143"/>
      <c r="E109" s="143"/>
      <c r="F109" s="143"/>
      <c r="G109" s="143"/>
      <c r="H109" s="143"/>
      <c r="I109" s="143"/>
      <c r="J109" s="143"/>
      <c r="K109" s="143"/>
    </row>
    <row r="110" spans="1:11" ht="12.75" customHeight="1" x14ac:dyDescent="0.3">
      <c r="A110" s="143"/>
      <c r="B110" s="143"/>
      <c r="C110" s="143"/>
      <c r="D110" s="143"/>
      <c r="E110" s="143"/>
      <c r="F110" s="143"/>
      <c r="G110" s="143"/>
      <c r="H110" s="143"/>
      <c r="I110" s="143"/>
      <c r="J110" s="143"/>
      <c r="K110" s="143"/>
    </row>
    <row r="111" spans="1:11" ht="12.75" customHeight="1" x14ac:dyDescent="0.3">
      <c r="A111" s="143"/>
      <c r="B111" s="143"/>
      <c r="C111" s="143"/>
      <c r="D111" s="143"/>
      <c r="E111" s="143"/>
      <c r="F111" s="143"/>
      <c r="G111" s="143"/>
      <c r="H111" s="143"/>
      <c r="I111" s="143"/>
      <c r="J111" s="143"/>
      <c r="K111" s="143"/>
    </row>
    <row r="112" spans="1:11" ht="12.75" customHeight="1" x14ac:dyDescent="0.3">
      <c r="A112" s="143"/>
      <c r="B112" s="143"/>
      <c r="C112" s="144"/>
      <c r="D112" s="143"/>
      <c r="E112" s="143"/>
      <c r="F112" s="143"/>
      <c r="G112" s="143"/>
      <c r="H112" s="143"/>
      <c r="I112" s="143"/>
      <c r="J112" s="143"/>
      <c r="K112" s="143"/>
    </row>
    <row r="113" spans="1:11" ht="12.75" customHeight="1" x14ac:dyDescent="0.3">
      <c r="A113" s="145"/>
      <c r="B113" s="143"/>
      <c r="C113" s="143"/>
      <c r="D113" s="143"/>
      <c r="E113" s="143"/>
      <c r="F113" s="143"/>
      <c r="G113" s="143"/>
      <c r="H113" s="143"/>
      <c r="I113" s="143"/>
      <c r="J113" s="143"/>
      <c r="K113" s="143"/>
    </row>
    <row r="114" spans="1:11" ht="12.75" customHeight="1" x14ac:dyDescent="0.3">
      <c r="A114" s="145"/>
      <c r="B114" s="143"/>
      <c r="C114" s="143"/>
      <c r="D114" s="143"/>
      <c r="E114" s="143"/>
      <c r="F114" s="143"/>
      <c r="G114" s="143"/>
      <c r="H114" s="143"/>
      <c r="I114" s="143"/>
      <c r="J114" s="143"/>
      <c r="K114" s="143"/>
    </row>
    <row r="115" spans="1:11" ht="12.75" customHeight="1" x14ac:dyDescent="0.3">
      <c r="A115" s="143"/>
      <c r="B115" s="143"/>
      <c r="C115" s="145"/>
      <c r="D115" s="143"/>
      <c r="E115" s="143"/>
      <c r="F115" s="143"/>
      <c r="G115" s="143"/>
      <c r="H115" s="143"/>
      <c r="I115" s="143"/>
      <c r="J115" s="143"/>
      <c r="K115" s="143"/>
    </row>
    <row r="116" spans="1:11" ht="12.75" customHeight="1" x14ac:dyDescent="0.3">
      <c r="A116" s="143"/>
      <c r="B116" s="143"/>
      <c r="C116" s="145"/>
      <c r="D116" s="143"/>
      <c r="E116" s="143"/>
      <c r="F116" s="143"/>
      <c r="G116" s="143"/>
      <c r="H116" s="143"/>
      <c r="I116" s="143"/>
      <c r="J116" s="143"/>
      <c r="K116" s="143"/>
    </row>
    <row r="117" spans="1:11" ht="12.75" customHeight="1" x14ac:dyDescent="0.3">
      <c r="A117" s="144"/>
      <c r="B117" s="143"/>
      <c r="C117" s="145"/>
      <c r="D117" s="143"/>
      <c r="E117" s="143"/>
      <c r="F117" s="143"/>
      <c r="G117" s="143"/>
      <c r="H117" s="143"/>
      <c r="I117" s="143"/>
      <c r="J117" s="143"/>
      <c r="K117" s="143"/>
    </row>
    <row r="118" spans="1:11" ht="12.75" customHeight="1" x14ac:dyDescent="0.3">
      <c r="A118" s="143"/>
      <c r="B118" s="143"/>
      <c r="C118" s="144"/>
      <c r="D118" s="143"/>
      <c r="E118" s="143"/>
      <c r="F118" s="143"/>
      <c r="G118" s="143"/>
      <c r="H118" s="143"/>
      <c r="I118" s="143"/>
      <c r="J118" s="143"/>
      <c r="K118" s="143"/>
    </row>
    <row r="119" spans="1:11" ht="12.75" customHeight="1" x14ac:dyDescent="0.3">
      <c r="A119" s="143"/>
      <c r="B119" s="143"/>
      <c r="C119" s="143"/>
      <c r="D119" s="143"/>
      <c r="E119" s="143"/>
      <c r="F119" s="143"/>
      <c r="G119" s="143"/>
      <c r="H119" s="143"/>
      <c r="I119" s="143"/>
      <c r="J119" s="143"/>
      <c r="K119" s="143"/>
    </row>
    <row r="120" spans="1:11" ht="12.75" customHeight="1" x14ac:dyDescent="0.3">
      <c r="A120" s="143"/>
      <c r="B120" s="143"/>
      <c r="C120" s="143"/>
      <c r="D120" s="143"/>
      <c r="E120" s="143"/>
      <c r="F120" s="143"/>
      <c r="G120" s="143"/>
      <c r="H120" s="143"/>
      <c r="I120" s="143"/>
      <c r="J120" s="143"/>
      <c r="K120" s="143"/>
    </row>
    <row r="121" spans="1:11" ht="12.75" customHeight="1" x14ac:dyDescent="0.3">
      <c r="A121" s="143"/>
      <c r="B121" s="143"/>
      <c r="C121" s="143"/>
      <c r="D121" s="143"/>
      <c r="E121" s="143"/>
      <c r="F121" s="143"/>
      <c r="G121" s="143"/>
      <c r="H121" s="143"/>
      <c r="I121" s="143"/>
      <c r="J121" s="143"/>
      <c r="K121" s="143"/>
    </row>
    <row r="122" spans="1:11" ht="12.75" customHeight="1" x14ac:dyDescent="0.3">
      <c r="A122" s="143"/>
      <c r="B122" s="143"/>
      <c r="C122" s="143"/>
      <c r="D122" s="143"/>
      <c r="E122" s="143"/>
      <c r="F122" s="143"/>
      <c r="G122" s="143"/>
      <c r="H122" s="143"/>
      <c r="I122" s="143"/>
      <c r="J122" s="143"/>
      <c r="K122" s="143"/>
    </row>
    <row r="123" spans="1:11" ht="12.75" customHeight="1" x14ac:dyDescent="0.3">
      <c r="A123" s="143"/>
      <c r="B123" s="143"/>
      <c r="C123" s="143"/>
      <c r="D123" s="143"/>
      <c r="E123" s="143"/>
      <c r="F123" s="143"/>
      <c r="G123" s="143"/>
      <c r="H123" s="143"/>
      <c r="I123" s="143"/>
      <c r="J123" s="143"/>
      <c r="K123" s="143"/>
    </row>
    <row r="124" spans="1:11" ht="12.75" customHeight="1" x14ac:dyDescent="0.3">
      <c r="A124" s="145"/>
      <c r="B124" s="143"/>
      <c r="C124" s="143"/>
      <c r="D124" s="143"/>
      <c r="E124" s="143"/>
      <c r="F124" s="143"/>
      <c r="G124" s="143"/>
      <c r="H124" s="143"/>
      <c r="I124" s="143"/>
      <c r="J124" s="143"/>
      <c r="K124" s="143"/>
    </row>
    <row r="125" spans="1:11" ht="12.75" customHeight="1" x14ac:dyDescent="0.3">
      <c r="A125" s="143"/>
      <c r="B125" s="143"/>
      <c r="C125" s="145"/>
      <c r="D125" s="143"/>
      <c r="E125" s="143"/>
      <c r="F125" s="143"/>
      <c r="G125" s="143"/>
      <c r="H125" s="143"/>
      <c r="I125" s="143"/>
      <c r="J125" s="143"/>
      <c r="K125" s="143"/>
    </row>
    <row r="126" spans="1:11" ht="12.75" customHeight="1" x14ac:dyDescent="0.3">
      <c r="A126" s="143"/>
      <c r="B126" s="143"/>
      <c r="C126" s="145"/>
      <c r="D126" s="143"/>
      <c r="E126" s="143"/>
      <c r="F126" s="143"/>
      <c r="G126" s="143"/>
      <c r="H126" s="143"/>
      <c r="I126" s="143"/>
      <c r="J126" s="143"/>
      <c r="K126" s="143"/>
    </row>
    <row r="127" spans="1:11" ht="12.75" customHeight="1" x14ac:dyDescent="0.3">
      <c r="A127" s="143"/>
      <c r="B127" s="143"/>
      <c r="C127" s="143"/>
      <c r="D127" s="143"/>
      <c r="E127" s="143"/>
      <c r="F127" s="143"/>
      <c r="G127" s="143"/>
      <c r="H127" s="143"/>
      <c r="I127" s="143"/>
      <c r="J127" s="143"/>
      <c r="K127" s="143"/>
    </row>
    <row r="128" spans="1:11" ht="12.75" customHeight="1" x14ac:dyDescent="0.3">
      <c r="A128" s="143"/>
      <c r="B128" s="143"/>
      <c r="C128" s="143"/>
      <c r="D128" s="143"/>
      <c r="E128" s="143"/>
      <c r="F128" s="143"/>
      <c r="G128" s="143"/>
      <c r="H128" s="143"/>
      <c r="I128" s="143"/>
      <c r="J128" s="143"/>
      <c r="K128" s="143"/>
    </row>
    <row r="129" spans="1:12" ht="12.75" customHeight="1" x14ac:dyDescent="0.3">
      <c r="A129" s="144"/>
      <c r="B129" s="143"/>
      <c r="C129" s="143"/>
      <c r="D129" s="143"/>
      <c r="E129" s="143"/>
      <c r="F129" s="143"/>
      <c r="G129" s="143"/>
      <c r="H129" s="143"/>
      <c r="I129" s="143"/>
      <c r="J129" s="143"/>
      <c r="K129" s="143"/>
    </row>
    <row r="130" spans="1:12" ht="12.75" customHeight="1" x14ac:dyDescent="0.3">
      <c r="A130" s="144"/>
      <c r="B130" s="143"/>
      <c r="C130" s="144"/>
      <c r="D130" s="143"/>
      <c r="E130" s="143"/>
      <c r="F130" s="143"/>
      <c r="G130" s="143"/>
      <c r="H130" s="143"/>
      <c r="I130" s="143"/>
      <c r="J130" s="143"/>
      <c r="K130" s="143"/>
    </row>
    <row r="131" spans="1:12" ht="12.75" customHeight="1" x14ac:dyDescent="0.3">
      <c r="A131" s="144"/>
      <c r="B131" s="143"/>
      <c r="C131" s="144"/>
      <c r="D131" s="143"/>
      <c r="E131" s="143"/>
      <c r="F131" s="143"/>
      <c r="G131" s="143"/>
      <c r="H131" s="143"/>
      <c r="I131" s="143"/>
      <c r="J131" s="143"/>
      <c r="K131" s="143"/>
    </row>
    <row r="132" spans="1:12" ht="12.75" customHeight="1" x14ac:dyDescent="0.3">
      <c r="A132" s="144"/>
      <c r="B132" s="143"/>
      <c r="C132" s="144"/>
      <c r="D132" s="143"/>
      <c r="E132" s="143"/>
      <c r="F132" s="143"/>
      <c r="G132" s="143"/>
      <c r="H132" s="143"/>
      <c r="I132" s="143"/>
      <c r="J132" s="143"/>
      <c r="K132" s="143"/>
      <c r="L132" s="187"/>
    </row>
    <row r="133" spans="1:12" ht="12.75" customHeight="1" x14ac:dyDescent="0.3">
      <c r="A133" s="143"/>
      <c r="B133" s="143"/>
      <c r="C133" s="144"/>
      <c r="D133" s="143"/>
      <c r="E133" s="143"/>
      <c r="F133" s="143"/>
      <c r="G133" s="143"/>
      <c r="H133" s="143"/>
      <c r="I133" s="143"/>
      <c r="J133" s="143"/>
      <c r="K133" s="143"/>
    </row>
    <row r="134" spans="1:12" ht="12.75" customHeight="1" x14ac:dyDescent="0.3">
      <c r="A134" s="143"/>
      <c r="B134" s="143"/>
      <c r="C134" s="143"/>
      <c r="D134" s="143"/>
      <c r="E134" s="143"/>
      <c r="F134" s="143"/>
      <c r="G134" s="143"/>
      <c r="H134" s="143"/>
      <c r="I134" s="143"/>
      <c r="J134" s="143"/>
      <c r="K134" s="143"/>
    </row>
    <row r="135" spans="1:12" ht="12.75" customHeight="1" x14ac:dyDescent="0.3">
      <c r="A135" s="143"/>
      <c r="B135" s="143"/>
      <c r="C135" s="143"/>
      <c r="D135" s="143"/>
      <c r="E135" s="143"/>
      <c r="F135" s="143"/>
      <c r="G135" s="143"/>
      <c r="H135" s="143"/>
      <c r="I135" s="143"/>
      <c r="J135" s="143"/>
      <c r="K135" s="143"/>
    </row>
    <row r="136" spans="1:12" ht="12.75" customHeight="1" x14ac:dyDescent="0.3">
      <c r="A136" s="143"/>
      <c r="B136" s="143"/>
      <c r="C136" s="143"/>
      <c r="D136" s="143"/>
      <c r="E136" s="143"/>
      <c r="F136" s="143"/>
      <c r="G136" s="143"/>
      <c r="H136" s="143"/>
      <c r="I136" s="143"/>
      <c r="J136" s="143"/>
      <c r="K136" s="143"/>
    </row>
    <row r="137" spans="1:12" ht="12.75" customHeight="1" x14ac:dyDescent="0.3">
      <c r="A137" s="143"/>
      <c r="B137" s="143"/>
      <c r="C137" s="143"/>
      <c r="D137" s="153"/>
      <c r="E137" s="153"/>
      <c r="F137" s="153"/>
      <c r="G137" s="153"/>
      <c r="H137" s="143"/>
      <c r="I137" s="143"/>
      <c r="J137" s="143"/>
      <c r="K137" s="143"/>
    </row>
    <row r="138" spans="1:12" ht="12.75" customHeight="1" x14ac:dyDescent="0.3">
      <c r="A138" s="143"/>
      <c r="B138" s="143"/>
      <c r="C138" s="143"/>
      <c r="D138" s="144"/>
      <c r="E138" s="144"/>
      <c r="F138" s="144"/>
      <c r="G138" s="144"/>
      <c r="H138" s="143"/>
      <c r="I138" s="143"/>
      <c r="J138" s="143"/>
      <c r="K138" s="143"/>
    </row>
    <row r="139" spans="1:12" ht="12.75" customHeight="1" x14ac:dyDescent="0.3">
      <c r="A139" s="143"/>
      <c r="B139" s="143"/>
      <c r="C139" s="143"/>
      <c r="D139" s="153"/>
      <c r="E139" s="153"/>
      <c r="F139" s="153"/>
      <c r="G139" s="153"/>
      <c r="H139" s="143"/>
      <c r="I139" s="143"/>
      <c r="J139" s="143"/>
      <c r="K139" s="143"/>
    </row>
    <row r="140" spans="1:12" ht="12.75" customHeight="1" x14ac:dyDescent="0.3">
      <c r="A140" s="143"/>
      <c r="B140" s="144"/>
      <c r="C140" s="143"/>
      <c r="D140" s="143"/>
      <c r="E140" s="143"/>
      <c r="F140" s="143"/>
      <c r="G140" s="143"/>
      <c r="H140" s="143"/>
      <c r="I140" s="143"/>
      <c r="J140" s="143"/>
      <c r="K140" s="143"/>
    </row>
    <row r="141" spans="1:12" ht="12.75" customHeight="1" x14ac:dyDescent="0.3">
      <c r="A141" s="143"/>
      <c r="B141" s="143"/>
      <c r="C141" s="143"/>
      <c r="D141" s="143"/>
      <c r="E141" s="143"/>
      <c r="F141" s="143"/>
      <c r="G141" s="143"/>
      <c r="H141" s="143"/>
      <c r="I141" s="143"/>
      <c r="J141" s="143"/>
      <c r="K141" s="143"/>
    </row>
    <row r="142" spans="1:12" ht="12.75" customHeight="1" x14ac:dyDescent="0.3">
      <c r="A142" s="143"/>
      <c r="B142" s="143"/>
      <c r="C142" s="143"/>
      <c r="D142" s="143"/>
      <c r="E142" s="143"/>
      <c r="F142" s="143"/>
      <c r="G142" s="143"/>
      <c r="H142" s="143"/>
      <c r="I142" s="143"/>
      <c r="J142" s="143"/>
      <c r="K142" s="143"/>
    </row>
    <row r="143" spans="1:12" ht="12.75" customHeight="1" x14ac:dyDescent="0.3">
      <c r="A143" s="143"/>
      <c r="B143" s="143"/>
      <c r="C143" s="143"/>
      <c r="D143" s="143"/>
      <c r="E143" s="143"/>
      <c r="F143" s="143"/>
      <c r="G143" s="143"/>
      <c r="H143" s="143"/>
      <c r="I143" s="143"/>
      <c r="J143" s="143"/>
      <c r="K143" s="143"/>
    </row>
    <row r="144" spans="1:12" ht="12.75" customHeight="1" x14ac:dyDescent="0.3">
      <c r="A144" s="143"/>
      <c r="B144" s="143"/>
      <c r="C144" s="143"/>
      <c r="D144" s="143"/>
      <c r="E144" s="143"/>
      <c r="F144" s="143"/>
      <c r="G144" s="143"/>
      <c r="H144" s="143"/>
      <c r="I144" s="143"/>
      <c r="J144" s="143"/>
      <c r="K144" s="143"/>
    </row>
    <row r="145" spans="1:12" ht="12.75" customHeight="1" x14ac:dyDescent="0.3">
      <c r="A145" s="143"/>
      <c r="B145" s="143"/>
      <c r="C145" s="143"/>
      <c r="D145" s="143"/>
      <c r="E145" s="143"/>
      <c r="F145" s="143"/>
      <c r="G145" s="143"/>
      <c r="H145" s="143"/>
      <c r="I145" s="143"/>
      <c r="J145" s="143"/>
      <c r="K145" s="143"/>
    </row>
    <row r="146" spans="1:12" ht="12.75" customHeight="1" x14ac:dyDescent="0.3">
      <c r="A146" s="143"/>
      <c r="B146" s="143"/>
      <c r="C146" s="143"/>
      <c r="D146" s="143"/>
      <c r="E146" s="143"/>
      <c r="F146" s="143"/>
      <c r="G146" s="143"/>
      <c r="H146" s="143"/>
      <c r="I146" s="143"/>
      <c r="J146" s="143"/>
      <c r="K146" s="143"/>
    </row>
    <row r="147" spans="1:12" ht="12.75" customHeight="1" x14ac:dyDescent="0.3">
      <c r="A147" s="143"/>
      <c r="B147" s="143"/>
      <c r="C147" s="143"/>
      <c r="D147" s="143"/>
      <c r="E147" s="143"/>
      <c r="F147" s="143"/>
      <c r="G147" s="143"/>
      <c r="H147" s="143"/>
      <c r="I147" s="143"/>
      <c r="J147" s="143"/>
      <c r="K147" s="143"/>
    </row>
    <row r="148" spans="1:12" ht="12.75" customHeight="1" x14ac:dyDescent="0.3">
      <c r="A148" s="143"/>
      <c r="B148" s="143"/>
      <c r="C148" s="143"/>
      <c r="D148" s="143"/>
      <c r="E148" s="143"/>
      <c r="F148" s="143"/>
      <c r="G148" s="143"/>
      <c r="H148" s="143"/>
      <c r="I148" s="143"/>
      <c r="J148" s="143"/>
      <c r="K148" s="143"/>
    </row>
    <row r="149" spans="1:12" ht="12.75" customHeight="1" x14ac:dyDescent="0.3">
      <c r="A149" s="143"/>
      <c r="B149" s="143"/>
      <c r="C149" s="143"/>
      <c r="D149" s="143"/>
      <c r="E149" s="143"/>
      <c r="F149" s="143"/>
      <c r="G149" s="143"/>
      <c r="H149" s="143"/>
      <c r="I149" s="143"/>
      <c r="J149" s="143"/>
      <c r="K149" s="143"/>
    </row>
    <row r="150" spans="1:12" ht="12.75" customHeight="1" x14ac:dyDescent="0.3">
      <c r="A150" s="143"/>
      <c r="B150" s="143"/>
      <c r="C150" s="143"/>
      <c r="D150" s="143"/>
      <c r="E150" s="143"/>
      <c r="F150" s="143"/>
      <c r="G150" s="143"/>
      <c r="H150" s="143"/>
      <c r="I150" s="143"/>
      <c r="J150" s="143"/>
      <c r="K150" s="143"/>
    </row>
    <row r="151" spans="1:12" ht="12.75" customHeight="1" x14ac:dyDescent="0.3">
      <c r="A151" s="143"/>
      <c r="B151" s="143"/>
      <c r="C151" s="143"/>
      <c r="D151" s="143"/>
      <c r="E151" s="143"/>
      <c r="F151" s="143"/>
      <c r="G151" s="143"/>
      <c r="H151" s="143"/>
      <c r="I151" s="143"/>
      <c r="J151" s="143"/>
      <c r="K151" s="143"/>
    </row>
    <row r="152" spans="1:12" ht="12.75" customHeight="1" x14ac:dyDescent="0.3">
      <c r="A152" s="143"/>
      <c r="B152" s="143"/>
      <c r="C152" s="143"/>
      <c r="D152" s="143"/>
      <c r="E152" s="143"/>
      <c r="F152" s="143"/>
      <c r="G152" s="143"/>
      <c r="H152" s="143"/>
      <c r="I152" s="143"/>
      <c r="J152" s="143"/>
      <c r="K152" s="143"/>
    </row>
    <row r="153" spans="1:12" ht="12.75" customHeight="1" x14ac:dyDescent="0.3">
      <c r="A153" s="143"/>
      <c r="B153" s="143"/>
      <c r="C153" s="143"/>
      <c r="D153" s="143"/>
      <c r="E153" s="143"/>
      <c r="F153" s="143"/>
      <c r="G153" s="143"/>
      <c r="H153" s="143"/>
      <c r="I153" s="143"/>
      <c r="J153" s="143"/>
      <c r="K153" s="143"/>
      <c r="L153" s="187"/>
    </row>
    <row r="154" spans="1:12" ht="12.75" customHeight="1" x14ac:dyDescent="0.3">
      <c r="A154" s="143"/>
      <c r="B154" s="143"/>
      <c r="C154" s="143"/>
      <c r="D154" s="143"/>
      <c r="E154" s="143"/>
      <c r="F154" s="143"/>
      <c r="G154" s="143"/>
      <c r="H154" s="143"/>
      <c r="I154" s="143"/>
      <c r="J154" s="143"/>
      <c r="K154" s="143"/>
      <c r="L154" s="187"/>
    </row>
    <row r="155" spans="1:12" ht="12.75" customHeight="1" x14ac:dyDescent="0.3">
      <c r="A155" s="143"/>
      <c r="B155" s="143"/>
      <c r="C155" s="143"/>
      <c r="D155" s="143"/>
      <c r="E155" s="143"/>
      <c r="F155" s="143"/>
      <c r="G155" s="143"/>
      <c r="H155" s="143"/>
      <c r="I155" s="143"/>
      <c r="J155" s="143"/>
      <c r="K155" s="143"/>
    </row>
    <row r="156" spans="1:12" ht="12.75" customHeight="1" x14ac:dyDescent="0.3">
      <c r="A156" s="143"/>
      <c r="B156" s="143"/>
      <c r="C156" s="143"/>
      <c r="D156" s="143"/>
      <c r="E156" s="143"/>
      <c r="F156" s="143"/>
      <c r="G156" s="143"/>
      <c r="H156" s="143"/>
      <c r="I156" s="143"/>
      <c r="J156" s="143"/>
      <c r="K156" s="143"/>
    </row>
    <row r="157" spans="1:12" ht="12.75" customHeight="1" x14ac:dyDescent="0.3">
      <c r="A157" s="143"/>
      <c r="B157" s="143"/>
      <c r="C157" s="143"/>
      <c r="D157" s="143"/>
      <c r="E157" s="143"/>
      <c r="F157" s="143"/>
      <c r="G157" s="143"/>
      <c r="H157" s="143"/>
      <c r="I157" s="143"/>
      <c r="J157" s="143"/>
      <c r="K157" s="143"/>
    </row>
    <row r="158" spans="1:12" ht="12.75" customHeight="1" x14ac:dyDescent="0.3">
      <c r="A158" s="143"/>
    </row>
    <row r="159" spans="1:12" ht="12.75" customHeight="1" x14ac:dyDescent="0.3">
      <c r="A159" s="143"/>
    </row>
    <row r="160" spans="1:12" ht="12.75" customHeight="1" x14ac:dyDescent="0.3">
      <c r="A160" s="143"/>
    </row>
    <row r="161" spans="1:1" ht="12.75" customHeight="1" x14ac:dyDescent="0.3">
      <c r="A161" s="143"/>
    </row>
    <row r="162" spans="1:1" ht="12.75" customHeight="1" x14ac:dyDescent="0.3">
      <c r="A162" s="143"/>
    </row>
    <row r="163" spans="1:1" ht="12.75" customHeight="1" x14ac:dyDescent="0.3">
      <c r="A163" s="149"/>
    </row>
    <row r="164" spans="1:1" ht="12.75" customHeight="1" x14ac:dyDescent="0.3">
      <c r="A164" s="149"/>
    </row>
    <row r="165" spans="1:1" ht="12.75" customHeight="1" x14ac:dyDescent="0.3">
      <c r="A165" s="154"/>
    </row>
    <row r="166" spans="1:1" ht="12.75" customHeight="1" x14ac:dyDescent="0.3">
      <c r="A166" s="143"/>
    </row>
    <row r="167" spans="1:1" ht="12.75" customHeight="1" x14ac:dyDescent="0.3">
      <c r="A167" s="143"/>
    </row>
    <row r="168" spans="1:1" ht="12.75" customHeight="1" x14ac:dyDescent="0.3">
      <c r="A168" s="143"/>
    </row>
    <row r="169" spans="1:1" ht="12.75" customHeight="1" x14ac:dyDescent="0.3">
      <c r="A169" s="143"/>
    </row>
    <row r="170" spans="1:1" ht="12.75" customHeight="1" x14ac:dyDescent="0.3">
      <c r="A170" s="154"/>
    </row>
    <row r="171" spans="1:1" ht="12.75" customHeight="1" x14ac:dyDescent="0.3">
      <c r="A171" s="143"/>
    </row>
    <row r="172" spans="1:1" ht="12.75" customHeight="1" x14ac:dyDescent="0.3">
      <c r="A172" s="143"/>
    </row>
    <row r="173" spans="1:1" ht="12.75" customHeight="1" x14ac:dyDescent="0.3">
      <c r="A173" s="143"/>
    </row>
    <row r="174" spans="1:1" ht="12.75" customHeight="1" x14ac:dyDescent="0.3">
      <c r="A174" s="143"/>
    </row>
    <row r="175" spans="1:1" ht="12.75" customHeight="1" x14ac:dyDescent="0.3">
      <c r="A175" s="143"/>
    </row>
    <row r="176" spans="1:1" ht="12.75" customHeight="1" x14ac:dyDescent="0.3">
      <c r="A176" s="143"/>
    </row>
    <row r="177" spans="1:1" ht="12.75" customHeight="1" x14ac:dyDescent="0.3">
      <c r="A177" s="154"/>
    </row>
    <row r="178" spans="1:1" ht="12.75" customHeight="1" x14ac:dyDescent="0.3">
      <c r="A178" s="143"/>
    </row>
    <row r="179" spans="1:1" ht="12.75" customHeight="1" x14ac:dyDescent="0.3">
      <c r="A179" s="143"/>
    </row>
    <row r="180" spans="1:1" ht="12.75" customHeight="1" x14ac:dyDescent="0.3">
      <c r="A180" s="143"/>
    </row>
    <row r="181" spans="1:1" ht="12.75" customHeight="1" x14ac:dyDescent="0.3">
      <c r="A181" s="143"/>
    </row>
    <row r="182" spans="1:1" ht="12.75" customHeight="1" x14ac:dyDescent="0.3">
      <c r="A182" s="143"/>
    </row>
    <row r="183" spans="1:1" ht="12.75" customHeight="1" x14ac:dyDescent="0.3">
      <c r="A183" s="143"/>
    </row>
    <row r="184" spans="1:1" ht="12.75" customHeight="1" x14ac:dyDescent="0.3">
      <c r="A184" s="143"/>
    </row>
    <row r="185" spans="1:1" ht="12.75" customHeight="1" x14ac:dyDescent="0.3">
      <c r="A185" s="143"/>
    </row>
    <row r="186" spans="1:1" ht="12.75" customHeight="1" x14ac:dyDescent="0.3">
      <c r="A186" s="143"/>
    </row>
    <row r="187" spans="1:1" ht="12.75" customHeight="1" x14ac:dyDescent="0.3">
      <c r="A187" s="143"/>
    </row>
    <row r="188" spans="1:1" ht="12.75" customHeight="1" x14ac:dyDescent="0.3">
      <c r="A188" s="143"/>
    </row>
    <row r="189" spans="1:1" ht="12.75" customHeight="1" x14ac:dyDescent="0.3">
      <c r="A189" s="154"/>
    </row>
    <row r="190" spans="1:1" ht="12.75" customHeight="1" x14ac:dyDescent="0.3">
      <c r="A190" s="154"/>
    </row>
    <row r="191" spans="1:1" ht="12.75" customHeight="1" x14ac:dyDescent="0.3">
      <c r="A191" s="154"/>
    </row>
    <row r="192" spans="1:1" ht="12.75" customHeight="1" x14ac:dyDescent="0.3">
      <c r="A192" s="143"/>
    </row>
    <row r="193" spans="1:1" ht="12.75" customHeight="1" x14ac:dyDescent="0.3">
      <c r="A193" s="143"/>
    </row>
    <row r="194" spans="1:1" ht="12.75" customHeight="1" x14ac:dyDescent="0.3">
      <c r="A194" s="143"/>
    </row>
    <row r="195" spans="1:1" ht="12.75" customHeight="1" x14ac:dyDescent="0.3">
      <c r="A195" s="143"/>
    </row>
    <row r="196" spans="1:1" ht="12.75" customHeight="1" x14ac:dyDescent="0.3">
      <c r="A196" s="154"/>
    </row>
    <row r="197" spans="1:1" ht="12.75" customHeight="1" x14ac:dyDescent="0.3">
      <c r="A197" s="143"/>
    </row>
    <row r="198" spans="1:1" ht="12.75" customHeight="1" x14ac:dyDescent="0.3">
      <c r="A198" s="143"/>
    </row>
    <row r="199" spans="1:1" ht="12.75" customHeight="1" x14ac:dyDescent="0.3">
      <c r="A199" s="143"/>
    </row>
    <row r="200" spans="1:1" ht="12.75" customHeight="1" x14ac:dyDescent="0.3">
      <c r="A200" s="143"/>
    </row>
    <row r="201" spans="1:1" ht="12.75" customHeight="1" x14ac:dyDescent="0.3">
      <c r="A201" s="154"/>
    </row>
    <row r="202" spans="1:1" ht="12.75" customHeight="1" x14ac:dyDescent="0.3">
      <c r="A202" s="143"/>
    </row>
    <row r="203" spans="1:1" ht="12.75" customHeight="1" x14ac:dyDescent="0.3">
      <c r="A203" s="143"/>
    </row>
    <row r="204" spans="1:1" ht="12.75" customHeight="1" x14ac:dyDescent="0.3">
      <c r="A204" s="143"/>
    </row>
    <row r="205" spans="1:1" ht="12.75" customHeight="1" x14ac:dyDescent="0.3">
      <c r="A205" s="143"/>
    </row>
    <row r="206" spans="1:1" ht="12.75" customHeight="1" x14ac:dyDescent="0.3">
      <c r="A206" s="143"/>
    </row>
  </sheetData>
  <sheetProtection insertRows="0" selectLockedCells="1"/>
  <mergeCells count="14">
    <mergeCell ref="B1:K1"/>
    <mergeCell ref="B5:B7"/>
    <mergeCell ref="C5:C7"/>
    <mergeCell ref="D5:D7"/>
    <mergeCell ref="E5:E7"/>
    <mergeCell ref="F5:F7"/>
    <mergeCell ref="G5:G7"/>
    <mergeCell ref="H5:H7"/>
    <mergeCell ref="I5:I7"/>
    <mergeCell ref="G18:I18"/>
    <mergeCell ref="B3:K3"/>
    <mergeCell ref="J5:J7"/>
    <mergeCell ref="K5:K7"/>
    <mergeCell ref="B16:C16"/>
  </mergeCells>
  <dataValidations disablePrompts="1" count="1">
    <dataValidation allowBlank="1" showInputMessage="1" showErrorMessage="1" sqref="C12:C15"/>
  </dataValidations>
  <hyperlinks>
    <hyperlink ref="G18" r:id="rId1"/>
  </hyperlinks>
  <pageMargins left="0.25" right="0.25" top="0.75" bottom="0.75" header="0.3" footer="0.3"/>
  <pageSetup scale="84" firstPageNumber="5" orientation="landscape" r:id="rId2"/>
  <headerFooter>
    <oddFooter>&amp;L&amp;A, &amp;P&amp;R2015 WSHFC 9% Addendum</oddFooter>
  </headerFooter>
  <rowBreaks count="1" manualBreakCount="1">
    <brk id="18" max="16383" man="1"/>
  </rowBreaks>
  <colBreaks count="1" manualBreakCount="1">
    <brk id="12" max="1048575" man="1"/>
  </colBreak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O139"/>
  <sheetViews>
    <sheetView zoomScaleNormal="100" workbookViewId="0">
      <selection activeCell="A112" sqref="A112:XFD112"/>
    </sheetView>
  </sheetViews>
  <sheetFormatPr defaultColWidth="9.109375" defaultRowHeight="14.4" x14ac:dyDescent="0.3"/>
  <cols>
    <col min="1" max="1" width="1.6640625" style="266" customWidth="1"/>
    <col min="2" max="5" width="9.109375" style="266"/>
    <col min="6" max="6" width="9.109375" style="266" customWidth="1"/>
    <col min="7" max="7" width="9.88671875" style="266" customWidth="1"/>
    <col min="8" max="14" width="11" style="266" bestFit="1" customWidth="1"/>
    <col min="15" max="15" width="3.6640625" style="266" customWidth="1"/>
    <col min="16" max="16384" width="9.109375" style="266"/>
  </cols>
  <sheetData>
    <row r="1" spans="1:15" x14ac:dyDescent="0.3">
      <c r="A1" s="265"/>
      <c r="B1" s="265"/>
      <c r="C1" s="265"/>
      <c r="D1" s="265"/>
      <c r="E1" s="265"/>
      <c r="F1" s="265"/>
      <c r="G1" s="265"/>
      <c r="H1" s="265"/>
      <c r="I1" s="265"/>
      <c r="J1" s="265"/>
      <c r="K1" s="265"/>
      <c r="L1" s="265"/>
      <c r="M1" s="265"/>
      <c r="N1" s="265"/>
      <c r="O1" s="265"/>
    </row>
    <row r="2" spans="1:15" ht="15" x14ac:dyDescent="0.25">
      <c r="A2" s="265"/>
      <c r="B2" s="265"/>
      <c r="C2" s="265"/>
      <c r="D2" s="265"/>
      <c r="E2" s="265"/>
      <c r="F2" s="265"/>
      <c r="G2" s="265"/>
      <c r="H2" s="265"/>
      <c r="I2" s="265"/>
      <c r="J2" s="265"/>
      <c r="K2" s="265"/>
      <c r="L2" s="265"/>
      <c r="M2" s="265"/>
      <c r="N2" s="265"/>
      <c r="O2" s="265"/>
    </row>
    <row r="3" spans="1:15" ht="15" x14ac:dyDescent="0.25">
      <c r="A3" s="265"/>
      <c r="B3" s="265"/>
      <c r="C3" s="265"/>
      <c r="D3" s="265"/>
      <c r="E3" s="265"/>
      <c r="F3" s="265"/>
      <c r="G3" s="265"/>
      <c r="H3" s="265"/>
      <c r="I3" s="265"/>
      <c r="J3" s="265"/>
      <c r="K3" s="265"/>
      <c r="L3" s="265"/>
      <c r="M3" s="265"/>
      <c r="N3" s="265"/>
      <c r="O3" s="265"/>
    </row>
    <row r="4" spans="1:15" ht="15" x14ac:dyDescent="0.25">
      <c r="A4" s="265"/>
      <c r="B4" s="265"/>
      <c r="C4" s="265"/>
      <c r="D4" s="265"/>
      <c r="E4" s="265"/>
      <c r="F4" s="265"/>
      <c r="G4" s="265"/>
      <c r="H4" s="265"/>
      <c r="I4" s="265"/>
      <c r="J4" s="265"/>
      <c r="K4" s="265"/>
      <c r="L4" s="265"/>
      <c r="M4" s="265"/>
      <c r="N4" s="265"/>
      <c r="O4" s="265"/>
    </row>
    <row r="5" spans="1:15" ht="15" x14ac:dyDescent="0.25">
      <c r="A5" s="265"/>
      <c r="B5" s="265"/>
      <c r="C5" s="265"/>
      <c r="D5" s="265"/>
      <c r="E5" s="265"/>
      <c r="F5" s="265"/>
      <c r="G5" s="265"/>
      <c r="H5" s="265"/>
      <c r="I5" s="265"/>
      <c r="J5" s="265"/>
      <c r="K5" s="265"/>
      <c r="L5" s="265"/>
      <c r="M5" s="265"/>
      <c r="N5" s="265"/>
      <c r="O5" s="265"/>
    </row>
    <row r="6" spans="1:15" ht="15" x14ac:dyDescent="0.25">
      <c r="A6" s="265"/>
      <c r="B6" s="265"/>
      <c r="C6" s="265"/>
      <c r="D6" s="265"/>
      <c r="E6" s="265"/>
      <c r="F6" s="265"/>
      <c r="G6" s="265"/>
      <c r="H6" s="265"/>
      <c r="I6" s="265"/>
      <c r="J6" s="265"/>
      <c r="K6" s="265"/>
      <c r="L6" s="265"/>
      <c r="M6" s="265"/>
      <c r="N6" s="265"/>
      <c r="O6" s="265"/>
    </row>
    <row r="7" spans="1:15" x14ac:dyDescent="0.3">
      <c r="A7" s="265"/>
      <c r="B7" s="265"/>
      <c r="C7" s="265"/>
      <c r="D7" s="265"/>
      <c r="E7" s="265"/>
      <c r="F7" s="265"/>
      <c r="G7" s="265"/>
      <c r="H7" s="265"/>
      <c r="I7" s="265"/>
      <c r="J7" s="265"/>
      <c r="K7" s="265"/>
      <c r="L7" s="265"/>
      <c r="M7" s="265"/>
      <c r="N7" s="265"/>
      <c r="O7" s="265"/>
    </row>
    <row r="8" spans="1:15" x14ac:dyDescent="0.3">
      <c r="A8" s="265"/>
      <c r="B8" s="265"/>
      <c r="C8" s="265"/>
      <c r="D8" s="265"/>
      <c r="E8" s="265"/>
      <c r="F8" s="265"/>
      <c r="G8" s="265"/>
      <c r="H8" s="265"/>
      <c r="I8" s="265"/>
      <c r="J8" s="265"/>
      <c r="K8" s="265"/>
      <c r="L8" s="265"/>
      <c r="M8" s="265"/>
      <c r="N8" s="265"/>
      <c r="O8" s="265"/>
    </row>
    <row r="9" spans="1:15" ht="7.95" customHeight="1" x14ac:dyDescent="0.3">
      <c r="A9" s="267"/>
      <c r="B9" s="706"/>
      <c r="C9" s="706"/>
      <c r="D9" s="706"/>
      <c r="E9" s="706"/>
      <c r="F9" s="706"/>
      <c r="G9" s="706"/>
      <c r="H9" s="706"/>
      <c r="I9" s="706"/>
      <c r="J9" s="706"/>
      <c r="K9" s="706"/>
      <c r="L9" s="706"/>
      <c r="M9" s="706"/>
      <c r="N9" s="706"/>
      <c r="O9" s="267"/>
    </row>
    <row r="10" spans="1:15" ht="7.95" customHeight="1" x14ac:dyDescent="0.25">
      <c r="A10" s="267"/>
      <c r="B10" s="267"/>
      <c r="C10" s="268"/>
      <c r="D10" s="267"/>
      <c r="E10" s="267"/>
      <c r="F10" s="267"/>
      <c r="G10" s="267"/>
      <c r="H10" s="268"/>
      <c r="I10" s="268"/>
      <c r="J10" s="268"/>
      <c r="K10" s="268"/>
      <c r="L10" s="268"/>
      <c r="M10" s="269"/>
      <c r="N10" s="268"/>
      <c r="O10" s="268"/>
    </row>
    <row r="11" spans="1:15" ht="15.75" thickBot="1" x14ac:dyDescent="0.3">
      <c r="A11" s="267"/>
      <c r="B11" s="460" t="s">
        <v>125</v>
      </c>
      <c r="C11" s="461"/>
      <c r="D11" s="462"/>
      <c r="E11" s="462"/>
      <c r="F11" s="462"/>
      <c r="G11" s="462"/>
      <c r="H11" s="461"/>
      <c r="I11" s="461"/>
      <c r="J11" s="461"/>
      <c r="K11" s="461"/>
      <c r="L11" s="461"/>
      <c r="M11" s="463"/>
      <c r="N11" s="461"/>
      <c r="O11" s="268"/>
    </row>
    <row r="12" spans="1:15" ht="15.75" thickBot="1" x14ac:dyDescent="0.3">
      <c r="A12" s="274"/>
      <c r="B12" s="356"/>
      <c r="C12" s="267"/>
      <c r="D12" s="274"/>
      <c r="E12" s="274"/>
      <c r="F12" s="274"/>
      <c r="G12" s="356"/>
      <c r="H12" s="270" t="s">
        <v>126</v>
      </c>
      <c r="I12" s="271" t="s">
        <v>127</v>
      </c>
      <c r="J12" s="271" t="s">
        <v>128</v>
      </c>
      <c r="K12" s="271" t="s">
        <v>129</v>
      </c>
      <c r="L12" s="271" t="s">
        <v>130</v>
      </c>
      <c r="M12" s="271" t="s">
        <v>131</v>
      </c>
      <c r="N12" s="272" t="s">
        <v>132</v>
      </c>
      <c r="O12" s="274"/>
    </row>
    <row r="13" spans="1:15" ht="15" x14ac:dyDescent="0.25">
      <c r="A13" s="274"/>
      <c r="B13" s="273" t="s">
        <v>133</v>
      </c>
      <c r="C13" s="274"/>
      <c r="D13" s="274"/>
      <c r="E13" s="274"/>
      <c r="F13" s="275" t="s">
        <v>600</v>
      </c>
      <c r="G13" s="274"/>
      <c r="H13" s="276"/>
      <c r="I13" s="277"/>
      <c r="J13" s="277"/>
      <c r="K13" s="277"/>
      <c r="L13" s="277"/>
      <c r="M13" s="277"/>
      <c r="N13" s="278"/>
      <c r="O13" s="274"/>
    </row>
    <row r="14" spans="1:15" x14ac:dyDescent="0.3">
      <c r="A14" s="274"/>
      <c r="B14" s="279" t="s">
        <v>170</v>
      </c>
      <c r="C14" s="274"/>
      <c r="D14" s="274"/>
      <c r="E14" s="280"/>
      <c r="F14" s="281">
        <v>2.5000000000000001E-2</v>
      </c>
      <c r="G14" s="274"/>
      <c r="H14" s="373">
        <f>'LIHTC Rents'!K16</f>
        <v>0</v>
      </c>
      <c r="I14" s="366">
        <f t="shared" ref="I14:N14" si="0">H14*(1+$F$14)</f>
        <v>0</v>
      </c>
      <c r="J14" s="366">
        <f t="shared" si="0"/>
        <v>0</v>
      </c>
      <c r="K14" s="366">
        <f t="shared" si="0"/>
        <v>0</v>
      </c>
      <c r="L14" s="366">
        <f t="shared" si="0"/>
        <v>0</v>
      </c>
      <c r="M14" s="366">
        <f t="shared" si="0"/>
        <v>0</v>
      </c>
      <c r="N14" s="367">
        <f t="shared" si="0"/>
        <v>0</v>
      </c>
      <c r="O14" s="274"/>
    </row>
    <row r="15" spans="1:15" ht="15" customHeight="1" x14ac:dyDescent="0.3">
      <c r="A15" s="274"/>
      <c r="B15" s="279" t="s">
        <v>582</v>
      </c>
      <c r="C15" s="707" t="s">
        <v>641</v>
      </c>
      <c r="D15" s="707"/>
      <c r="E15" s="707"/>
      <c r="F15" s="282"/>
      <c r="G15" s="274"/>
      <c r="H15" s="377">
        <v>0</v>
      </c>
      <c r="I15" s="369">
        <v>0</v>
      </c>
      <c r="J15" s="369">
        <v>0</v>
      </c>
      <c r="K15" s="369">
        <v>0</v>
      </c>
      <c r="L15" s="369">
        <v>0</v>
      </c>
      <c r="M15" s="369">
        <v>0</v>
      </c>
      <c r="N15" s="370">
        <v>0</v>
      </c>
      <c r="O15" s="274"/>
    </row>
    <row r="16" spans="1:15" x14ac:dyDescent="0.3">
      <c r="A16" s="274"/>
      <c r="B16" s="283" t="s">
        <v>582</v>
      </c>
      <c r="C16" s="683" t="s">
        <v>642</v>
      </c>
      <c r="D16" s="683"/>
      <c r="E16" s="683"/>
      <c r="F16" s="284"/>
      <c r="G16" s="376"/>
      <c r="H16" s="371">
        <v>0</v>
      </c>
      <c r="I16" s="372">
        <v>0</v>
      </c>
      <c r="J16" s="369">
        <v>0</v>
      </c>
      <c r="K16" s="369">
        <v>0</v>
      </c>
      <c r="L16" s="369">
        <v>0</v>
      </c>
      <c r="M16" s="369">
        <v>0</v>
      </c>
      <c r="N16" s="370">
        <v>0</v>
      </c>
      <c r="O16" s="274"/>
    </row>
    <row r="17" spans="1:15" x14ac:dyDescent="0.3">
      <c r="A17" s="274"/>
      <c r="B17" s="285" t="s">
        <v>134</v>
      </c>
      <c r="C17" s="356"/>
      <c r="D17" s="274"/>
      <c r="E17" s="274"/>
      <c r="F17" s="274"/>
      <c r="G17" s="286" t="s">
        <v>0</v>
      </c>
      <c r="H17" s="373">
        <f>SUM(H14:H16)</f>
        <v>0</v>
      </c>
      <c r="I17" s="366">
        <f t="shared" ref="I17:N17" si="1">SUM(I14:I16)</f>
        <v>0</v>
      </c>
      <c r="J17" s="374">
        <f t="shared" si="1"/>
        <v>0</v>
      </c>
      <c r="K17" s="374">
        <f t="shared" si="1"/>
        <v>0</v>
      </c>
      <c r="L17" s="374">
        <f t="shared" si="1"/>
        <v>0</v>
      </c>
      <c r="M17" s="374">
        <f t="shared" si="1"/>
        <v>0</v>
      </c>
      <c r="N17" s="375">
        <f t="shared" si="1"/>
        <v>0</v>
      </c>
      <c r="O17" s="274"/>
    </row>
    <row r="18" spans="1:15" ht="15" x14ac:dyDescent="0.25">
      <c r="A18" s="274"/>
      <c r="B18" s="273"/>
      <c r="C18" s="274"/>
      <c r="D18" s="274"/>
      <c r="E18" s="274"/>
      <c r="F18" s="275" t="s">
        <v>600</v>
      </c>
      <c r="G18" s="359"/>
      <c r="H18" s="713"/>
      <c r="I18" s="714"/>
      <c r="J18" s="714"/>
      <c r="K18" s="714"/>
      <c r="L18" s="714"/>
      <c r="M18" s="714"/>
      <c r="N18" s="715"/>
      <c r="O18" s="274"/>
    </row>
    <row r="19" spans="1:15" ht="15.75" thickBot="1" x14ac:dyDescent="0.3">
      <c r="A19" s="274"/>
      <c r="B19" s="288" t="s">
        <v>583</v>
      </c>
      <c r="C19" s="289"/>
      <c r="D19" s="289"/>
      <c r="E19" s="289"/>
      <c r="F19" s="290">
        <v>7.0000000000000007E-2</v>
      </c>
      <c r="G19" s="289"/>
      <c r="H19" s="378">
        <f>H17*-($F$19)</f>
        <v>0</v>
      </c>
      <c r="I19" s="379">
        <f t="shared" ref="I19:N19" si="2">I17*-($F$19)</f>
        <v>0</v>
      </c>
      <c r="J19" s="379">
        <f t="shared" si="2"/>
        <v>0</v>
      </c>
      <c r="K19" s="379">
        <f t="shared" si="2"/>
        <v>0</v>
      </c>
      <c r="L19" s="379">
        <f t="shared" si="2"/>
        <v>0</v>
      </c>
      <c r="M19" s="379">
        <f t="shared" si="2"/>
        <v>0</v>
      </c>
      <c r="N19" s="380">
        <f t="shared" si="2"/>
        <v>0</v>
      </c>
      <c r="O19" s="274"/>
    </row>
    <row r="20" spans="1:15" ht="16.5" thickTop="1" thickBot="1" x14ac:dyDescent="0.3">
      <c r="A20" s="274"/>
      <c r="B20" s="291" t="s">
        <v>135</v>
      </c>
      <c r="C20" s="274"/>
      <c r="D20" s="274"/>
      <c r="E20" s="274"/>
      <c r="F20" s="274"/>
      <c r="G20" s="286" t="s">
        <v>0</v>
      </c>
      <c r="H20" s="381">
        <f t="shared" ref="H20:N20" si="3">SUM(H17+H19)</f>
        <v>0</v>
      </c>
      <c r="I20" s="382">
        <f t="shared" si="3"/>
        <v>0</v>
      </c>
      <c r="J20" s="382">
        <f t="shared" si="3"/>
        <v>0</v>
      </c>
      <c r="K20" s="382">
        <f t="shared" si="3"/>
        <v>0</v>
      </c>
      <c r="L20" s="382">
        <f t="shared" si="3"/>
        <v>0</v>
      </c>
      <c r="M20" s="382">
        <f t="shared" si="3"/>
        <v>0</v>
      </c>
      <c r="N20" s="383">
        <f t="shared" si="3"/>
        <v>0</v>
      </c>
      <c r="O20" s="274"/>
    </row>
    <row r="21" spans="1:15" ht="7.95" customHeight="1" x14ac:dyDescent="0.25">
      <c r="A21" s="274"/>
      <c r="B21" s="292"/>
      <c r="C21" s="292"/>
      <c r="D21" s="274"/>
      <c r="E21" s="274"/>
      <c r="F21" s="274"/>
      <c r="G21" s="274"/>
      <c r="H21" s="292"/>
      <c r="I21" s="292"/>
      <c r="J21" s="292"/>
      <c r="K21" s="292"/>
      <c r="L21" s="292"/>
      <c r="M21" s="292"/>
      <c r="N21" s="292"/>
      <c r="O21" s="274"/>
    </row>
    <row r="22" spans="1:15" ht="15.75" thickBot="1" x14ac:dyDescent="0.3">
      <c r="A22" s="267"/>
      <c r="B22" s="460" t="s">
        <v>136</v>
      </c>
      <c r="C22" s="461"/>
      <c r="D22" s="461"/>
      <c r="E22" s="461"/>
      <c r="F22" s="461"/>
      <c r="G22" s="461"/>
      <c r="H22" s="461"/>
      <c r="I22" s="461"/>
      <c r="J22" s="461"/>
      <c r="K22" s="463"/>
      <c r="L22" s="461"/>
      <c r="M22" s="461"/>
      <c r="N22" s="461"/>
      <c r="O22" s="268"/>
    </row>
    <row r="23" spans="1:15" ht="24.75" thickBot="1" x14ac:dyDescent="0.3">
      <c r="A23" s="267"/>
      <c r="B23" s="273" t="s">
        <v>612</v>
      </c>
      <c r="C23" s="267"/>
      <c r="D23" s="285"/>
      <c r="E23" s="293" t="s">
        <v>600</v>
      </c>
      <c r="F23" s="267"/>
      <c r="G23" s="294" t="s">
        <v>601</v>
      </c>
      <c r="H23" s="270" t="s">
        <v>126</v>
      </c>
      <c r="I23" s="271" t="s">
        <v>127</v>
      </c>
      <c r="J23" s="271" t="s">
        <v>128</v>
      </c>
      <c r="K23" s="271" t="s">
        <v>129</v>
      </c>
      <c r="L23" s="271" t="s">
        <v>130</v>
      </c>
      <c r="M23" s="271" t="s">
        <v>131</v>
      </c>
      <c r="N23" s="272" t="s">
        <v>132</v>
      </c>
      <c r="O23" s="267"/>
    </row>
    <row r="24" spans="1:15" ht="15" x14ac:dyDescent="0.25">
      <c r="A24" s="267"/>
      <c r="B24" s="295" t="s">
        <v>144</v>
      </c>
      <c r="C24" s="295"/>
      <c r="D24" s="295"/>
      <c r="E24" s="281">
        <v>3.5000000000000003E-2</v>
      </c>
      <c r="F24" s="327"/>
      <c r="G24" s="384" t="e">
        <f>H24/'LIHTC Rents'!$D$16</f>
        <v>#DIV/0!</v>
      </c>
      <c r="H24" s="414">
        <v>0</v>
      </c>
      <c r="I24" s="385">
        <f t="shared" ref="I24:N33" si="4">H24*(1+$E$24)</f>
        <v>0</v>
      </c>
      <c r="J24" s="385">
        <f t="shared" si="4"/>
        <v>0</v>
      </c>
      <c r="K24" s="385">
        <f t="shared" si="4"/>
        <v>0</v>
      </c>
      <c r="L24" s="385">
        <f t="shared" si="4"/>
        <v>0</v>
      </c>
      <c r="M24" s="385">
        <f t="shared" si="4"/>
        <v>0</v>
      </c>
      <c r="N24" s="386">
        <f t="shared" si="4"/>
        <v>0</v>
      </c>
      <c r="O24" s="267"/>
    </row>
    <row r="25" spans="1:15" x14ac:dyDescent="0.3">
      <c r="A25" s="267"/>
      <c r="B25" s="296" t="s">
        <v>143</v>
      </c>
      <c r="C25" s="296"/>
      <c r="D25" s="296"/>
      <c r="E25" s="296"/>
      <c r="F25" s="296"/>
      <c r="G25" s="384" t="e">
        <f>H25/'LIHTC Rents'!$D$16</f>
        <v>#DIV/0!</v>
      </c>
      <c r="H25" s="414">
        <v>0</v>
      </c>
      <c r="I25" s="385">
        <f t="shared" si="4"/>
        <v>0</v>
      </c>
      <c r="J25" s="385">
        <f t="shared" si="4"/>
        <v>0</v>
      </c>
      <c r="K25" s="385">
        <f t="shared" si="4"/>
        <v>0</v>
      </c>
      <c r="L25" s="385">
        <f t="shared" si="4"/>
        <v>0</v>
      </c>
      <c r="M25" s="385">
        <f t="shared" si="4"/>
        <v>0</v>
      </c>
      <c r="N25" s="386">
        <f t="shared" si="4"/>
        <v>0</v>
      </c>
      <c r="O25" s="267"/>
    </row>
    <row r="26" spans="1:15" x14ac:dyDescent="0.3">
      <c r="A26" s="267"/>
      <c r="B26" s="296" t="s">
        <v>146</v>
      </c>
      <c r="C26" s="296"/>
      <c r="D26" s="296"/>
      <c r="E26" s="296"/>
      <c r="F26" s="296"/>
      <c r="G26" s="384" t="e">
        <f>H26/'LIHTC Rents'!$D$16</f>
        <v>#DIV/0!</v>
      </c>
      <c r="H26" s="414">
        <v>0</v>
      </c>
      <c r="I26" s="385">
        <f t="shared" si="4"/>
        <v>0</v>
      </c>
      <c r="J26" s="385">
        <f t="shared" si="4"/>
        <v>0</v>
      </c>
      <c r="K26" s="385">
        <f t="shared" si="4"/>
        <v>0</v>
      </c>
      <c r="L26" s="385">
        <f t="shared" si="4"/>
        <v>0</v>
      </c>
      <c r="M26" s="385">
        <f t="shared" si="4"/>
        <v>0</v>
      </c>
      <c r="N26" s="386">
        <f t="shared" si="4"/>
        <v>0</v>
      </c>
      <c r="O26" s="267"/>
    </row>
    <row r="27" spans="1:15" x14ac:dyDescent="0.3">
      <c r="A27" s="267"/>
      <c r="B27" s="296" t="s">
        <v>584</v>
      </c>
      <c r="C27" s="296"/>
      <c r="D27" s="296"/>
      <c r="E27" s="296"/>
      <c r="F27" s="296"/>
      <c r="G27" s="384" t="e">
        <f>H27/'LIHTC Rents'!$D$16</f>
        <v>#DIV/0!</v>
      </c>
      <c r="H27" s="414">
        <v>0</v>
      </c>
      <c r="I27" s="385">
        <f t="shared" si="4"/>
        <v>0</v>
      </c>
      <c r="J27" s="385">
        <f t="shared" si="4"/>
        <v>0</v>
      </c>
      <c r="K27" s="385">
        <f t="shared" si="4"/>
        <v>0</v>
      </c>
      <c r="L27" s="385">
        <f t="shared" si="4"/>
        <v>0</v>
      </c>
      <c r="M27" s="385">
        <f t="shared" si="4"/>
        <v>0</v>
      </c>
      <c r="N27" s="386">
        <f t="shared" si="4"/>
        <v>0</v>
      </c>
      <c r="O27" s="267"/>
    </row>
    <row r="28" spans="1:15" x14ac:dyDescent="0.3">
      <c r="A28" s="267"/>
      <c r="B28" s="296" t="s">
        <v>145</v>
      </c>
      <c r="C28" s="296"/>
      <c r="D28" s="296"/>
      <c r="E28" s="296"/>
      <c r="F28" s="296"/>
      <c r="G28" s="384" t="e">
        <f>H28/'LIHTC Rents'!$D$16</f>
        <v>#DIV/0!</v>
      </c>
      <c r="H28" s="414">
        <v>0</v>
      </c>
      <c r="I28" s="385">
        <f t="shared" si="4"/>
        <v>0</v>
      </c>
      <c r="J28" s="385">
        <f t="shared" si="4"/>
        <v>0</v>
      </c>
      <c r="K28" s="385">
        <f t="shared" si="4"/>
        <v>0</v>
      </c>
      <c r="L28" s="385">
        <f t="shared" si="4"/>
        <v>0</v>
      </c>
      <c r="M28" s="385">
        <f t="shared" si="4"/>
        <v>0</v>
      </c>
      <c r="N28" s="386">
        <f t="shared" si="4"/>
        <v>0</v>
      </c>
      <c r="O28" s="267"/>
    </row>
    <row r="29" spans="1:15" x14ac:dyDescent="0.3">
      <c r="A29" s="267"/>
      <c r="B29" s="296" t="s">
        <v>148</v>
      </c>
      <c r="C29" s="296"/>
      <c r="D29" s="296"/>
      <c r="E29" s="296"/>
      <c r="F29" s="296"/>
      <c r="G29" s="384" t="e">
        <f>H29/'LIHTC Rents'!$D$16</f>
        <v>#DIV/0!</v>
      </c>
      <c r="H29" s="414">
        <v>0</v>
      </c>
      <c r="I29" s="385">
        <f t="shared" si="4"/>
        <v>0</v>
      </c>
      <c r="J29" s="385">
        <f t="shared" si="4"/>
        <v>0</v>
      </c>
      <c r="K29" s="385">
        <f t="shared" si="4"/>
        <v>0</v>
      </c>
      <c r="L29" s="385">
        <f t="shared" si="4"/>
        <v>0</v>
      </c>
      <c r="M29" s="385">
        <f t="shared" si="4"/>
        <v>0</v>
      </c>
      <c r="N29" s="386">
        <f t="shared" si="4"/>
        <v>0</v>
      </c>
      <c r="O29" s="267"/>
    </row>
    <row r="30" spans="1:15" x14ac:dyDescent="0.3">
      <c r="A30" s="267"/>
      <c r="B30" s="296" t="s">
        <v>147</v>
      </c>
      <c r="C30" s="296"/>
      <c r="D30" s="296"/>
      <c r="E30" s="296"/>
      <c r="F30" s="296"/>
      <c r="G30" s="384" t="e">
        <f>H30/'LIHTC Rents'!$D$16</f>
        <v>#DIV/0!</v>
      </c>
      <c r="H30" s="414">
        <v>0</v>
      </c>
      <c r="I30" s="385">
        <f t="shared" si="4"/>
        <v>0</v>
      </c>
      <c r="J30" s="385">
        <f t="shared" si="4"/>
        <v>0</v>
      </c>
      <c r="K30" s="385">
        <f t="shared" si="4"/>
        <v>0</v>
      </c>
      <c r="L30" s="385">
        <f t="shared" si="4"/>
        <v>0</v>
      </c>
      <c r="M30" s="385">
        <f t="shared" si="4"/>
        <v>0</v>
      </c>
      <c r="N30" s="386">
        <f t="shared" si="4"/>
        <v>0</v>
      </c>
      <c r="O30" s="267"/>
    </row>
    <row r="31" spans="1:15" x14ac:dyDescent="0.3">
      <c r="A31" s="267"/>
      <c r="B31" s="296" t="s">
        <v>585</v>
      </c>
      <c r="C31" s="296"/>
      <c r="D31" s="296"/>
      <c r="E31" s="296"/>
      <c r="F31" s="296"/>
      <c r="G31" s="384" t="e">
        <f>H31/'LIHTC Rents'!$D$16</f>
        <v>#DIV/0!</v>
      </c>
      <c r="H31" s="414">
        <v>0</v>
      </c>
      <c r="I31" s="385">
        <f t="shared" si="4"/>
        <v>0</v>
      </c>
      <c r="J31" s="385">
        <f t="shared" si="4"/>
        <v>0</v>
      </c>
      <c r="K31" s="385">
        <f t="shared" si="4"/>
        <v>0</v>
      </c>
      <c r="L31" s="385">
        <f t="shared" si="4"/>
        <v>0</v>
      </c>
      <c r="M31" s="385">
        <f t="shared" si="4"/>
        <v>0</v>
      </c>
      <c r="N31" s="386">
        <f t="shared" si="4"/>
        <v>0</v>
      </c>
      <c r="O31" s="267"/>
    </row>
    <row r="32" spans="1:15" x14ac:dyDescent="0.3">
      <c r="A32" s="267"/>
      <c r="B32" s="296" t="s">
        <v>142</v>
      </c>
      <c r="C32" s="296"/>
      <c r="D32" s="296"/>
      <c r="E32" s="296"/>
      <c r="F32" s="296"/>
      <c r="G32" s="384" t="e">
        <f>H32/'LIHTC Rents'!$D$16</f>
        <v>#DIV/0!</v>
      </c>
      <c r="H32" s="414">
        <v>0</v>
      </c>
      <c r="I32" s="385">
        <f t="shared" si="4"/>
        <v>0</v>
      </c>
      <c r="J32" s="385">
        <f t="shared" si="4"/>
        <v>0</v>
      </c>
      <c r="K32" s="385">
        <f t="shared" si="4"/>
        <v>0</v>
      </c>
      <c r="L32" s="385">
        <f t="shared" si="4"/>
        <v>0</v>
      </c>
      <c r="M32" s="385">
        <f t="shared" si="4"/>
        <v>0</v>
      </c>
      <c r="N32" s="386">
        <f t="shared" si="4"/>
        <v>0</v>
      </c>
      <c r="O32" s="267"/>
    </row>
    <row r="33" spans="1:15" x14ac:dyDescent="0.3">
      <c r="A33" s="267"/>
      <c r="B33" s="296" t="s">
        <v>586</v>
      </c>
      <c r="C33" s="296"/>
      <c r="D33" s="296"/>
      <c r="E33" s="296"/>
      <c r="F33" s="296"/>
      <c r="G33" s="384" t="e">
        <f>H33/'LIHTC Rents'!$D$16</f>
        <v>#DIV/0!</v>
      </c>
      <c r="H33" s="414">
        <v>0</v>
      </c>
      <c r="I33" s="385">
        <f t="shared" si="4"/>
        <v>0</v>
      </c>
      <c r="J33" s="385">
        <f t="shared" si="4"/>
        <v>0</v>
      </c>
      <c r="K33" s="385">
        <f t="shared" si="4"/>
        <v>0</v>
      </c>
      <c r="L33" s="385">
        <f t="shared" si="4"/>
        <v>0</v>
      </c>
      <c r="M33" s="385">
        <f t="shared" si="4"/>
        <v>0</v>
      </c>
      <c r="N33" s="386">
        <f t="shared" si="4"/>
        <v>0</v>
      </c>
      <c r="O33" s="267"/>
    </row>
    <row r="34" spans="1:15" x14ac:dyDescent="0.3">
      <c r="A34" s="267"/>
      <c r="B34" s="296" t="s">
        <v>141</v>
      </c>
      <c r="C34" s="296"/>
      <c r="D34" s="296"/>
      <c r="E34" s="296"/>
      <c r="F34" s="296"/>
      <c r="G34" s="384" t="e">
        <f>H34/'LIHTC Rents'!$D$16</f>
        <v>#DIV/0!</v>
      </c>
      <c r="H34" s="414">
        <v>0</v>
      </c>
      <c r="I34" s="385">
        <f t="shared" ref="I34:N43" si="5">H34*(1+$E$24)</f>
        <v>0</v>
      </c>
      <c r="J34" s="385">
        <f t="shared" si="5"/>
        <v>0</v>
      </c>
      <c r="K34" s="385">
        <f t="shared" si="5"/>
        <v>0</v>
      </c>
      <c r="L34" s="385">
        <f t="shared" si="5"/>
        <v>0</v>
      </c>
      <c r="M34" s="385">
        <f t="shared" si="5"/>
        <v>0</v>
      </c>
      <c r="N34" s="386">
        <f t="shared" si="5"/>
        <v>0</v>
      </c>
      <c r="O34" s="267"/>
    </row>
    <row r="35" spans="1:15" x14ac:dyDescent="0.3">
      <c r="A35" s="267"/>
      <c r="B35" s="296" t="s">
        <v>587</v>
      </c>
      <c r="C35" s="296"/>
      <c r="D35" s="296"/>
      <c r="E35" s="296"/>
      <c r="F35" s="296"/>
      <c r="G35" s="384" t="e">
        <f>H35/'LIHTC Rents'!$D$16</f>
        <v>#DIV/0!</v>
      </c>
      <c r="H35" s="414">
        <v>0</v>
      </c>
      <c r="I35" s="385">
        <f t="shared" si="5"/>
        <v>0</v>
      </c>
      <c r="J35" s="385">
        <f t="shared" si="5"/>
        <v>0</v>
      </c>
      <c r="K35" s="385">
        <f t="shared" si="5"/>
        <v>0</v>
      </c>
      <c r="L35" s="385">
        <f t="shared" si="5"/>
        <v>0</v>
      </c>
      <c r="M35" s="385">
        <f t="shared" si="5"/>
        <v>0</v>
      </c>
      <c r="N35" s="386">
        <f t="shared" si="5"/>
        <v>0</v>
      </c>
      <c r="O35" s="267"/>
    </row>
    <row r="36" spans="1:15" x14ac:dyDescent="0.3">
      <c r="A36" s="267"/>
      <c r="B36" s="296" t="s">
        <v>588</v>
      </c>
      <c r="C36" s="296"/>
      <c r="D36" s="296"/>
      <c r="E36" s="296"/>
      <c r="F36" s="296"/>
      <c r="G36" s="384" t="e">
        <f>H36/'LIHTC Rents'!$D$16</f>
        <v>#DIV/0!</v>
      </c>
      <c r="H36" s="414">
        <v>0</v>
      </c>
      <c r="I36" s="385">
        <f t="shared" si="5"/>
        <v>0</v>
      </c>
      <c r="J36" s="385">
        <f t="shared" si="5"/>
        <v>0</v>
      </c>
      <c r="K36" s="385">
        <f t="shared" si="5"/>
        <v>0</v>
      </c>
      <c r="L36" s="385">
        <f t="shared" si="5"/>
        <v>0</v>
      </c>
      <c r="M36" s="385">
        <f t="shared" si="5"/>
        <v>0</v>
      </c>
      <c r="N36" s="386">
        <f t="shared" si="5"/>
        <v>0</v>
      </c>
      <c r="O36" s="267"/>
    </row>
    <row r="37" spans="1:15" x14ac:dyDescent="0.3">
      <c r="A37" s="267"/>
      <c r="B37" s="296" t="s">
        <v>589</v>
      </c>
      <c r="C37" s="296"/>
      <c r="D37" s="296"/>
      <c r="E37" s="296"/>
      <c r="F37" s="296"/>
      <c r="G37" s="384" t="e">
        <f>H37/'LIHTC Rents'!$D$16</f>
        <v>#DIV/0!</v>
      </c>
      <c r="H37" s="414">
        <v>0</v>
      </c>
      <c r="I37" s="385">
        <f t="shared" si="5"/>
        <v>0</v>
      </c>
      <c r="J37" s="385">
        <f t="shared" si="5"/>
        <v>0</v>
      </c>
      <c r="K37" s="385">
        <f t="shared" si="5"/>
        <v>0</v>
      </c>
      <c r="L37" s="385">
        <f t="shared" si="5"/>
        <v>0</v>
      </c>
      <c r="M37" s="385">
        <f t="shared" si="5"/>
        <v>0</v>
      </c>
      <c r="N37" s="386">
        <f t="shared" si="5"/>
        <v>0</v>
      </c>
      <c r="O37" s="267"/>
    </row>
    <row r="38" spans="1:15" x14ac:dyDescent="0.3">
      <c r="A38" s="267"/>
      <c r="B38" s="296" t="s">
        <v>590</v>
      </c>
      <c r="C38" s="296"/>
      <c r="D38" s="296"/>
      <c r="E38" s="296"/>
      <c r="F38" s="296"/>
      <c r="G38" s="384" t="e">
        <f>H38/'LIHTC Rents'!$D$16</f>
        <v>#DIV/0!</v>
      </c>
      <c r="H38" s="414">
        <v>0</v>
      </c>
      <c r="I38" s="385">
        <f t="shared" si="5"/>
        <v>0</v>
      </c>
      <c r="J38" s="385">
        <f t="shared" si="5"/>
        <v>0</v>
      </c>
      <c r="K38" s="385">
        <f t="shared" si="5"/>
        <v>0</v>
      </c>
      <c r="L38" s="385">
        <f t="shared" si="5"/>
        <v>0</v>
      </c>
      <c r="M38" s="385">
        <f t="shared" si="5"/>
        <v>0</v>
      </c>
      <c r="N38" s="386">
        <f t="shared" si="5"/>
        <v>0</v>
      </c>
      <c r="O38" s="267"/>
    </row>
    <row r="39" spans="1:15" x14ac:dyDescent="0.3">
      <c r="A39" s="267"/>
      <c r="B39" s="296" t="s">
        <v>139</v>
      </c>
      <c r="C39" s="296"/>
      <c r="D39" s="296"/>
      <c r="E39" s="296"/>
      <c r="F39" s="296"/>
      <c r="G39" s="384" t="e">
        <f>H39/'LIHTC Rents'!$D$16</f>
        <v>#DIV/0!</v>
      </c>
      <c r="H39" s="414">
        <v>0</v>
      </c>
      <c r="I39" s="385">
        <f t="shared" si="5"/>
        <v>0</v>
      </c>
      <c r="J39" s="385">
        <f t="shared" si="5"/>
        <v>0</v>
      </c>
      <c r="K39" s="385">
        <f t="shared" si="5"/>
        <v>0</v>
      </c>
      <c r="L39" s="385">
        <f t="shared" si="5"/>
        <v>0</v>
      </c>
      <c r="M39" s="385">
        <f t="shared" si="5"/>
        <v>0</v>
      </c>
      <c r="N39" s="386">
        <f t="shared" si="5"/>
        <v>0</v>
      </c>
      <c r="O39" s="267"/>
    </row>
    <row r="40" spans="1:15" x14ac:dyDescent="0.3">
      <c r="A40" s="267"/>
      <c r="B40" s="296" t="s">
        <v>140</v>
      </c>
      <c r="C40" s="296"/>
      <c r="D40" s="296"/>
      <c r="E40" s="296"/>
      <c r="F40" s="296"/>
      <c r="G40" s="384" t="e">
        <f>H40/'LIHTC Rents'!$D$16</f>
        <v>#DIV/0!</v>
      </c>
      <c r="H40" s="414">
        <v>0</v>
      </c>
      <c r="I40" s="385">
        <f t="shared" si="5"/>
        <v>0</v>
      </c>
      <c r="J40" s="385">
        <f t="shared" si="5"/>
        <v>0</v>
      </c>
      <c r="K40" s="385">
        <f t="shared" si="5"/>
        <v>0</v>
      </c>
      <c r="L40" s="385">
        <f t="shared" si="5"/>
        <v>0</v>
      </c>
      <c r="M40" s="385">
        <f t="shared" si="5"/>
        <v>0</v>
      </c>
      <c r="N40" s="386">
        <f t="shared" si="5"/>
        <v>0</v>
      </c>
      <c r="O40" s="267"/>
    </row>
    <row r="41" spans="1:15" x14ac:dyDescent="0.3">
      <c r="A41" s="267"/>
      <c r="B41" s="296" t="s">
        <v>138</v>
      </c>
      <c r="C41" s="296"/>
      <c r="D41" s="296"/>
      <c r="E41" s="296"/>
      <c r="F41" s="296"/>
      <c r="G41" s="384" t="e">
        <f>H41/'LIHTC Rents'!$D$16</f>
        <v>#DIV/0!</v>
      </c>
      <c r="H41" s="414">
        <v>0</v>
      </c>
      <c r="I41" s="385">
        <f t="shared" si="5"/>
        <v>0</v>
      </c>
      <c r="J41" s="385">
        <f t="shared" si="5"/>
        <v>0</v>
      </c>
      <c r="K41" s="385">
        <f t="shared" si="5"/>
        <v>0</v>
      </c>
      <c r="L41" s="385">
        <f t="shared" si="5"/>
        <v>0</v>
      </c>
      <c r="M41" s="385">
        <f t="shared" si="5"/>
        <v>0</v>
      </c>
      <c r="N41" s="386">
        <f t="shared" si="5"/>
        <v>0</v>
      </c>
      <c r="O41" s="339"/>
    </row>
    <row r="42" spans="1:15" x14ac:dyDescent="0.3">
      <c r="A42" s="267"/>
      <c r="B42" s="296" t="s">
        <v>591</v>
      </c>
      <c r="C42" s="296"/>
      <c r="D42" s="296"/>
      <c r="E42" s="296"/>
      <c r="F42" s="296"/>
      <c r="G42" s="384" t="e">
        <f>H42/'LIHTC Rents'!$D$16</f>
        <v>#DIV/0!</v>
      </c>
      <c r="H42" s="414">
        <v>0</v>
      </c>
      <c r="I42" s="385">
        <f t="shared" si="5"/>
        <v>0</v>
      </c>
      <c r="J42" s="385">
        <f t="shared" si="5"/>
        <v>0</v>
      </c>
      <c r="K42" s="385">
        <f t="shared" si="5"/>
        <v>0</v>
      </c>
      <c r="L42" s="385">
        <f t="shared" si="5"/>
        <v>0</v>
      </c>
      <c r="M42" s="385">
        <f t="shared" si="5"/>
        <v>0</v>
      </c>
      <c r="N42" s="386">
        <f t="shared" si="5"/>
        <v>0</v>
      </c>
      <c r="O42" s="267"/>
    </row>
    <row r="43" spans="1:15" x14ac:dyDescent="0.3">
      <c r="A43" s="267"/>
      <c r="B43" s="296" t="s">
        <v>592</v>
      </c>
      <c r="C43" s="296"/>
      <c r="D43" s="296"/>
      <c r="E43" s="296"/>
      <c r="F43" s="296"/>
      <c r="G43" s="384" t="e">
        <f>H43/'LIHTC Rents'!$D$16</f>
        <v>#DIV/0!</v>
      </c>
      <c r="H43" s="414">
        <v>0</v>
      </c>
      <c r="I43" s="385">
        <f t="shared" si="5"/>
        <v>0</v>
      </c>
      <c r="J43" s="385">
        <f t="shared" si="5"/>
        <v>0</v>
      </c>
      <c r="K43" s="385">
        <f t="shared" si="5"/>
        <v>0</v>
      </c>
      <c r="L43" s="385">
        <f t="shared" si="5"/>
        <v>0</v>
      </c>
      <c r="M43" s="385">
        <f t="shared" si="5"/>
        <v>0</v>
      </c>
      <c r="N43" s="386">
        <f t="shared" si="5"/>
        <v>0</v>
      </c>
      <c r="O43" s="267"/>
    </row>
    <row r="44" spans="1:15" ht="15" thickBot="1" x14ac:dyDescent="0.35">
      <c r="A44" s="267"/>
      <c r="B44" s="283" t="s">
        <v>149</v>
      </c>
      <c r="C44" s="283"/>
      <c r="D44" s="283"/>
      <c r="E44" s="283"/>
      <c r="F44" s="283"/>
      <c r="G44" s="387" t="e">
        <f>H44/'LIHTC Rents'!$D$16</f>
        <v>#DIV/0!</v>
      </c>
      <c r="H44" s="415">
        <v>0</v>
      </c>
      <c r="I44" s="385">
        <f t="shared" ref="I44:N44" si="6">H44*(1+$E$24)</f>
        <v>0</v>
      </c>
      <c r="J44" s="388">
        <f t="shared" si="6"/>
        <v>0</v>
      </c>
      <c r="K44" s="388">
        <f t="shared" si="6"/>
        <v>0</v>
      </c>
      <c r="L44" s="388">
        <f t="shared" si="6"/>
        <v>0</v>
      </c>
      <c r="M44" s="388">
        <f t="shared" si="6"/>
        <v>0</v>
      </c>
      <c r="N44" s="389">
        <f t="shared" si="6"/>
        <v>0</v>
      </c>
      <c r="O44" s="267"/>
    </row>
    <row r="45" spans="1:15" x14ac:dyDescent="0.3">
      <c r="A45" s="267"/>
      <c r="B45" s="297" t="s">
        <v>150</v>
      </c>
      <c r="C45" s="285"/>
      <c r="D45" s="267"/>
      <c r="E45" s="286"/>
      <c r="F45" s="267"/>
      <c r="G45" s="390" t="e">
        <f>SUM(G24:G44)</f>
        <v>#DIV/0!</v>
      </c>
      <c r="H45" s="391">
        <f>SUM(H24:H44)</f>
        <v>0</v>
      </c>
      <c r="I45" s="392">
        <f t="shared" ref="I45:N45" si="7">SUM(I24:I44)</f>
        <v>0</v>
      </c>
      <c r="J45" s="392">
        <f t="shared" si="7"/>
        <v>0</v>
      </c>
      <c r="K45" s="392">
        <f>SUM(K24:K44)</f>
        <v>0</v>
      </c>
      <c r="L45" s="392">
        <f t="shared" si="7"/>
        <v>0</v>
      </c>
      <c r="M45" s="392">
        <f t="shared" si="7"/>
        <v>0</v>
      </c>
      <c r="N45" s="393">
        <f t="shared" si="7"/>
        <v>0</v>
      </c>
      <c r="O45" s="267"/>
    </row>
    <row r="46" spans="1:15" ht="7.95" customHeight="1" x14ac:dyDescent="0.3">
      <c r="A46" s="267"/>
      <c r="B46" s="297"/>
      <c r="C46" s="285"/>
      <c r="D46" s="267"/>
      <c r="E46" s="298"/>
      <c r="F46" s="267"/>
      <c r="G46" s="394"/>
      <c r="H46" s="395"/>
      <c r="I46" s="396"/>
      <c r="J46" s="396"/>
      <c r="K46" s="396"/>
      <c r="L46" s="396"/>
      <c r="M46" s="396"/>
      <c r="N46" s="397"/>
      <c r="O46" s="267"/>
    </row>
    <row r="47" spans="1:15" x14ac:dyDescent="0.3">
      <c r="A47" s="267"/>
      <c r="B47" s="299" t="s">
        <v>151</v>
      </c>
      <c r="C47" s="300"/>
      <c r="D47" s="301"/>
      <c r="E47" s="301"/>
      <c r="F47" s="301"/>
      <c r="G47" s="398" t="e">
        <f>H47/'LIHTC Rents'!D16</f>
        <v>#DIV/0!</v>
      </c>
      <c r="H47" s="416">
        <v>0</v>
      </c>
      <c r="I47" s="385">
        <v>0</v>
      </c>
      <c r="J47" s="385">
        <v>0</v>
      </c>
      <c r="K47" s="385">
        <v>0</v>
      </c>
      <c r="L47" s="385">
        <v>0</v>
      </c>
      <c r="M47" s="385">
        <v>0</v>
      </c>
      <c r="N47" s="386">
        <v>0</v>
      </c>
      <c r="O47" s="267"/>
    </row>
    <row r="48" spans="1:15" x14ac:dyDescent="0.3">
      <c r="A48" s="267"/>
      <c r="B48" s="305" t="s">
        <v>152</v>
      </c>
      <c r="C48" s="306"/>
      <c r="D48" s="307"/>
      <c r="E48" s="307"/>
      <c r="F48" s="308"/>
      <c r="G48" s="399" t="e">
        <f>H48/'LIHTC Rents'!D16</f>
        <v>#DIV/0!</v>
      </c>
      <c r="H48" s="417">
        <v>0</v>
      </c>
      <c r="I48" s="388">
        <v>0</v>
      </c>
      <c r="J48" s="388">
        <v>0</v>
      </c>
      <c r="K48" s="388">
        <v>0</v>
      </c>
      <c r="L48" s="388">
        <v>0</v>
      </c>
      <c r="M48" s="388">
        <v>0</v>
      </c>
      <c r="N48" s="389">
        <v>0</v>
      </c>
      <c r="O48" s="267"/>
    </row>
    <row r="49" spans="1:15" ht="15" thickBot="1" x14ac:dyDescent="0.35">
      <c r="A49" s="267"/>
      <c r="B49" s="297" t="s">
        <v>153</v>
      </c>
      <c r="C49" s="285"/>
      <c r="D49" s="285"/>
      <c r="E49" s="285"/>
      <c r="F49" s="267"/>
      <c r="G49" s="400" t="e">
        <f>SUM(G47:G48)</f>
        <v>#DIV/0!</v>
      </c>
      <c r="H49" s="401">
        <f>SUM(H47:H48)</f>
        <v>0</v>
      </c>
      <c r="I49" s="402">
        <f t="shared" ref="I49:N49" si="8">SUM(I47:I48)</f>
        <v>0</v>
      </c>
      <c r="J49" s="402">
        <f t="shared" si="8"/>
        <v>0</v>
      </c>
      <c r="K49" s="402">
        <f t="shared" si="8"/>
        <v>0</v>
      </c>
      <c r="L49" s="402">
        <f t="shared" si="8"/>
        <v>0</v>
      </c>
      <c r="M49" s="402">
        <f t="shared" si="8"/>
        <v>0</v>
      </c>
      <c r="N49" s="403">
        <f t="shared" si="8"/>
        <v>0</v>
      </c>
      <c r="O49" s="267"/>
    </row>
    <row r="50" spans="1:15" ht="15.6" thickTop="1" thickBot="1" x14ac:dyDescent="0.35">
      <c r="A50" s="267"/>
      <c r="B50" s="291" t="s">
        <v>154</v>
      </c>
      <c r="C50" s="285"/>
      <c r="D50" s="267"/>
      <c r="E50" s="285"/>
      <c r="F50" s="312" t="s">
        <v>0</v>
      </c>
      <c r="G50" s="404" t="e">
        <f>G49+G45</f>
        <v>#DIV/0!</v>
      </c>
      <c r="H50" s="405">
        <f>H45+H49</f>
        <v>0</v>
      </c>
      <c r="I50" s="406">
        <f t="shared" ref="I50:N50" si="9">I45+I49</f>
        <v>0</v>
      </c>
      <c r="J50" s="406">
        <f t="shared" si="9"/>
        <v>0</v>
      </c>
      <c r="K50" s="406">
        <f t="shared" si="9"/>
        <v>0</v>
      </c>
      <c r="L50" s="406">
        <f t="shared" si="9"/>
        <v>0</v>
      </c>
      <c r="M50" s="406">
        <f t="shared" si="9"/>
        <v>0</v>
      </c>
      <c r="N50" s="407">
        <f t="shared" si="9"/>
        <v>0</v>
      </c>
      <c r="O50" s="267"/>
    </row>
    <row r="51" spans="1:15" ht="7.95" customHeight="1" thickBot="1" x14ac:dyDescent="0.35">
      <c r="A51" s="267"/>
      <c r="B51" s="285"/>
      <c r="C51" s="285"/>
      <c r="D51" s="285"/>
      <c r="E51" s="285"/>
      <c r="F51" s="285"/>
      <c r="G51" s="408"/>
      <c r="H51" s="409"/>
      <c r="I51" s="409"/>
      <c r="J51" s="409"/>
      <c r="K51" s="409"/>
      <c r="L51" s="409"/>
      <c r="M51" s="409"/>
      <c r="N51" s="409"/>
      <c r="O51" s="267"/>
    </row>
    <row r="52" spans="1:15" ht="15" thickBot="1" x14ac:dyDescent="0.35">
      <c r="A52" s="267"/>
      <c r="B52" s="291" t="s">
        <v>155</v>
      </c>
      <c r="C52" s="285"/>
      <c r="D52" s="285"/>
      <c r="E52" s="285"/>
      <c r="F52" s="285"/>
      <c r="G52" s="410" t="s">
        <v>0</v>
      </c>
      <c r="H52" s="411">
        <f>H20-H50</f>
        <v>0</v>
      </c>
      <c r="I52" s="412">
        <f t="shared" ref="I52:N52" si="10">I20-I50</f>
        <v>0</v>
      </c>
      <c r="J52" s="412">
        <f t="shared" si="10"/>
        <v>0</v>
      </c>
      <c r="K52" s="412">
        <f t="shared" si="10"/>
        <v>0</v>
      </c>
      <c r="L52" s="412">
        <f t="shared" si="10"/>
        <v>0</v>
      </c>
      <c r="M52" s="412">
        <f t="shared" si="10"/>
        <v>0</v>
      </c>
      <c r="N52" s="413">
        <f t="shared" si="10"/>
        <v>0</v>
      </c>
      <c r="O52" s="267"/>
    </row>
    <row r="53" spans="1:15" x14ac:dyDescent="0.3">
      <c r="A53" s="267"/>
      <c r="B53" s="291"/>
      <c r="C53" s="285"/>
      <c r="D53" s="285"/>
      <c r="E53" s="285"/>
      <c r="F53" s="285"/>
      <c r="G53" s="286"/>
      <c r="H53" s="313"/>
      <c r="I53" s="313"/>
      <c r="J53" s="313"/>
      <c r="K53" s="313"/>
      <c r="L53" s="313"/>
      <c r="M53" s="313"/>
      <c r="N53" s="313"/>
      <c r="O53" s="267"/>
    </row>
    <row r="54" spans="1:15" ht="15" thickBot="1" x14ac:dyDescent="0.35">
      <c r="A54" s="274"/>
      <c r="B54" s="686" t="s">
        <v>593</v>
      </c>
      <c r="C54" s="686"/>
      <c r="D54" s="686"/>
      <c r="E54" s="314"/>
      <c r="F54" s="314"/>
      <c r="G54" s="314"/>
      <c r="H54" s="314"/>
      <c r="I54" s="314"/>
      <c r="J54" s="314"/>
      <c r="K54" s="338"/>
      <c r="L54" s="338"/>
      <c r="M54" s="338"/>
      <c r="N54" s="338"/>
      <c r="O54" s="274"/>
    </row>
    <row r="55" spans="1:15" ht="15" thickBot="1" x14ac:dyDescent="0.35">
      <c r="A55" s="274"/>
      <c r="B55" s="484" t="s">
        <v>630</v>
      </c>
      <c r="C55" s="274"/>
      <c r="D55" s="274"/>
      <c r="E55" s="356"/>
      <c r="F55" s="708" t="s">
        <v>156</v>
      </c>
      <c r="G55" s="709"/>
      <c r="H55" s="270" t="s">
        <v>126</v>
      </c>
      <c r="I55" s="271" t="s">
        <v>127</v>
      </c>
      <c r="J55" s="271" t="s">
        <v>128</v>
      </c>
      <c r="K55" s="271" t="s">
        <v>129</v>
      </c>
      <c r="L55" s="271" t="s">
        <v>130</v>
      </c>
      <c r="M55" s="271" t="s">
        <v>131</v>
      </c>
      <c r="N55" s="272" t="s">
        <v>132</v>
      </c>
      <c r="O55" s="274"/>
    </row>
    <row r="56" spans="1:15" x14ac:dyDescent="0.3">
      <c r="A56" s="274"/>
      <c r="B56" s="671" t="s">
        <v>594</v>
      </c>
      <c r="C56" s="672"/>
      <c r="D56" s="672"/>
      <c r="E56" s="710"/>
      <c r="F56" s="711">
        <v>0</v>
      </c>
      <c r="G56" s="712"/>
      <c r="H56" s="418">
        <v>0</v>
      </c>
      <c r="I56" s="419">
        <v>0</v>
      </c>
      <c r="J56" s="419">
        <v>0</v>
      </c>
      <c r="K56" s="419">
        <v>0</v>
      </c>
      <c r="L56" s="419">
        <v>0</v>
      </c>
      <c r="M56" s="419">
        <v>0</v>
      </c>
      <c r="N56" s="420">
        <v>0</v>
      </c>
      <c r="O56" s="274"/>
    </row>
    <row r="57" spans="1:15" x14ac:dyDescent="0.3">
      <c r="A57" s="274"/>
      <c r="B57" s="674" t="s">
        <v>595</v>
      </c>
      <c r="C57" s="675"/>
      <c r="D57" s="675"/>
      <c r="E57" s="716"/>
      <c r="F57" s="717">
        <v>0</v>
      </c>
      <c r="G57" s="718"/>
      <c r="H57" s="377">
        <v>0</v>
      </c>
      <c r="I57" s="421">
        <v>0</v>
      </c>
      <c r="J57" s="421">
        <v>0</v>
      </c>
      <c r="K57" s="421">
        <v>0</v>
      </c>
      <c r="L57" s="421">
        <v>0</v>
      </c>
      <c r="M57" s="421">
        <v>0</v>
      </c>
      <c r="N57" s="422">
        <v>0</v>
      </c>
      <c r="O57" s="274"/>
    </row>
    <row r="58" spans="1:15" ht="15" thickBot="1" x14ac:dyDescent="0.35">
      <c r="A58" s="274"/>
      <c r="B58" s="700"/>
      <c r="C58" s="701"/>
      <c r="D58" s="701"/>
      <c r="E58" s="702"/>
      <c r="F58" s="703">
        <v>0</v>
      </c>
      <c r="G58" s="704"/>
      <c r="H58" s="423">
        <v>0</v>
      </c>
      <c r="I58" s="424">
        <v>0</v>
      </c>
      <c r="J58" s="424">
        <v>0</v>
      </c>
      <c r="K58" s="424">
        <v>0</v>
      </c>
      <c r="L58" s="424">
        <v>0</v>
      </c>
      <c r="M58" s="424">
        <v>0</v>
      </c>
      <c r="N58" s="425">
        <v>0</v>
      </c>
      <c r="O58" s="274"/>
    </row>
    <row r="59" spans="1:15" ht="15.6" thickTop="1" thickBot="1" x14ac:dyDescent="0.35">
      <c r="A59" s="274"/>
      <c r="B59" s="274"/>
      <c r="C59" s="274"/>
      <c r="D59" s="274"/>
      <c r="E59" s="687" t="s">
        <v>637</v>
      </c>
      <c r="F59" s="719"/>
      <c r="G59" s="720"/>
      <c r="H59" s="426">
        <f t="shared" ref="H59:N59" si="11">SUM(H56:H58)</f>
        <v>0</v>
      </c>
      <c r="I59" s="427">
        <f t="shared" si="11"/>
        <v>0</v>
      </c>
      <c r="J59" s="427">
        <f t="shared" si="11"/>
        <v>0</v>
      </c>
      <c r="K59" s="427">
        <f t="shared" si="11"/>
        <v>0</v>
      </c>
      <c r="L59" s="427">
        <f t="shared" si="11"/>
        <v>0</v>
      </c>
      <c r="M59" s="427">
        <f t="shared" si="11"/>
        <v>0</v>
      </c>
      <c r="N59" s="428">
        <f t="shared" si="11"/>
        <v>0</v>
      </c>
      <c r="O59" s="274"/>
    </row>
    <row r="60" spans="1:15" x14ac:dyDescent="0.3">
      <c r="A60" s="274"/>
      <c r="B60" s="274"/>
      <c r="C60" s="274"/>
      <c r="D60" s="274"/>
      <c r="E60" s="687" t="s">
        <v>599</v>
      </c>
      <c r="F60" s="687"/>
      <c r="G60" s="688"/>
      <c r="H60" s="429">
        <f t="shared" ref="H60:N60" si="12">H52-H59</f>
        <v>0</v>
      </c>
      <c r="I60" s="430">
        <f t="shared" si="12"/>
        <v>0</v>
      </c>
      <c r="J60" s="430">
        <f t="shared" si="12"/>
        <v>0</v>
      </c>
      <c r="K60" s="430">
        <f t="shared" si="12"/>
        <v>0</v>
      </c>
      <c r="L60" s="430">
        <f t="shared" si="12"/>
        <v>0</v>
      </c>
      <c r="M60" s="430">
        <f t="shared" si="12"/>
        <v>0</v>
      </c>
      <c r="N60" s="431">
        <f t="shared" si="12"/>
        <v>0</v>
      </c>
      <c r="O60" s="274"/>
    </row>
    <row r="61" spans="1:15" ht="15" thickBot="1" x14ac:dyDescent="0.35">
      <c r="A61" s="274"/>
      <c r="B61" s="274"/>
      <c r="C61" s="274"/>
      <c r="D61" s="274"/>
      <c r="E61" s="687" t="s">
        <v>638</v>
      </c>
      <c r="F61" s="687"/>
      <c r="G61" s="688"/>
      <c r="H61" s="432" t="e">
        <f t="shared" ref="H61:N61" si="13">H52/H59</f>
        <v>#DIV/0!</v>
      </c>
      <c r="I61" s="433" t="e">
        <f t="shared" si="13"/>
        <v>#DIV/0!</v>
      </c>
      <c r="J61" s="433" t="e">
        <f t="shared" si="13"/>
        <v>#DIV/0!</v>
      </c>
      <c r="K61" s="433" t="e">
        <f t="shared" si="13"/>
        <v>#DIV/0!</v>
      </c>
      <c r="L61" s="433" t="e">
        <f t="shared" si="13"/>
        <v>#DIV/0!</v>
      </c>
      <c r="M61" s="433" t="e">
        <f t="shared" si="13"/>
        <v>#DIV/0!</v>
      </c>
      <c r="N61" s="434" t="e">
        <f t="shared" si="13"/>
        <v>#DIV/0!</v>
      </c>
      <c r="O61" s="274"/>
    </row>
    <row r="62" spans="1:15" s="358" customFormat="1" ht="7.95" customHeight="1" x14ac:dyDescent="0.3">
      <c r="A62" s="274"/>
      <c r="B62" s="274"/>
      <c r="C62" s="274"/>
      <c r="D62" s="274"/>
      <c r="E62" s="483"/>
      <c r="F62" s="483"/>
      <c r="G62" s="483"/>
      <c r="H62" s="485"/>
      <c r="I62" s="485"/>
      <c r="J62" s="485"/>
      <c r="K62" s="485"/>
      <c r="L62" s="485"/>
      <c r="M62" s="485"/>
      <c r="N62" s="485"/>
      <c r="O62" s="274"/>
    </row>
    <row r="63" spans="1:15" s="358" customFormat="1" ht="7.95" customHeight="1" thickBot="1" x14ac:dyDescent="0.35">
      <c r="A63" s="274"/>
      <c r="B63" s="274"/>
      <c r="C63" s="274"/>
      <c r="D63" s="274"/>
      <c r="E63" s="483"/>
      <c r="F63" s="483"/>
      <c r="G63" s="483"/>
      <c r="H63" s="485"/>
      <c r="I63" s="485"/>
      <c r="J63" s="485"/>
      <c r="K63" s="485"/>
      <c r="L63" s="485"/>
      <c r="M63" s="485"/>
      <c r="N63" s="485"/>
      <c r="O63" s="274"/>
    </row>
    <row r="64" spans="1:15" s="358" customFormat="1" ht="15" thickBot="1" x14ac:dyDescent="0.35">
      <c r="A64" s="274"/>
      <c r="B64" s="484" t="s">
        <v>631</v>
      </c>
      <c r="C64" s="486"/>
      <c r="D64" s="486"/>
      <c r="E64" s="487"/>
      <c r="F64" s="692" t="s">
        <v>156</v>
      </c>
      <c r="G64" s="693"/>
      <c r="H64" s="488" t="s">
        <v>126</v>
      </c>
      <c r="I64" s="489" t="s">
        <v>127</v>
      </c>
      <c r="J64" s="489" t="s">
        <v>128</v>
      </c>
      <c r="K64" s="489" t="s">
        <v>129</v>
      </c>
      <c r="L64" s="489" t="s">
        <v>130</v>
      </c>
      <c r="M64" s="489" t="s">
        <v>131</v>
      </c>
      <c r="N64" s="490" t="s">
        <v>132</v>
      </c>
      <c r="O64" s="274"/>
    </row>
    <row r="65" spans="1:15" s="358" customFormat="1" x14ac:dyDescent="0.3">
      <c r="A65" s="274"/>
      <c r="B65" s="677" t="s">
        <v>596</v>
      </c>
      <c r="C65" s="678"/>
      <c r="D65" s="678"/>
      <c r="E65" s="694"/>
      <c r="F65" s="695">
        <v>0</v>
      </c>
      <c r="G65" s="696"/>
      <c r="H65" s="491">
        <v>0</v>
      </c>
      <c r="I65" s="492">
        <v>0</v>
      </c>
      <c r="J65" s="492">
        <v>0</v>
      </c>
      <c r="K65" s="492">
        <v>0</v>
      </c>
      <c r="L65" s="492">
        <v>0</v>
      </c>
      <c r="M65" s="492">
        <v>0</v>
      </c>
      <c r="N65" s="493">
        <v>0</v>
      </c>
      <c r="O65" s="274"/>
    </row>
    <row r="66" spans="1:15" s="358" customFormat="1" x14ac:dyDescent="0.3">
      <c r="A66" s="274"/>
      <c r="B66" s="680" t="s">
        <v>597</v>
      </c>
      <c r="C66" s="681"/>
      <c r="D66" s="681"/>
      <c r="E66" s="697"/>
      <c r="F66" s="698">
        <v>0</v>
      </c>
      <c r="G66" s="699"/>
      <c r="H66" s="494">
        <v>0</v>
      </c>
      <c r="I66" s="495">
        <v>0</v>
      </c>
      <c r="J66" s="495">
        <v>0</v>
      </c>
      <c r="K66" s="495">
        <v>0</v>
      </c>
      <c r="L66" s="495">
        <v>0</v>
      </c>
      <c r="M66" s="495">
        <v>0</v>
      </c>
      <c r="N66" s="496">
        <v>0</v>
      </c>
      <c r="O66" s="274"/>
    </row>
    <row r="67" spans="1:15" s="358" customFormat="1" x14ac:dyDescent="0.3">
      <c r="A67" s="274"/>
      <c r="B67" s="680" t="s">
        <v>598</v>
      </c>
      <c r="C67" s="681"/>
      <c r="D67" s="681"/>
      <c r="E67" s="697"/>
      <c r="F67" s="698">
        <v>0</v>
      </c>
      <c r="G67" s="699"/>
      <c r="H67" s="497">
        <v>0</v>
      </c>
      <c r="I67" s="498">
        <v>0</v>
      </c>
      <c r="J67" s="498">
        <v>0</v>
      </c>
      <c r="K67" s="498">
        <v>0</v>
      </c>
      <c r="L67" s="498">
        <v>0</v>
      </c>
      <c r="M67" s="498">
        <v>0</v>
      </c>
      <c r="N67" s="499">
        <v>0</v>
      </c>
      <c r="O67" s="274"/>
    </row>
    <row r="68" spans="1:15" s="358" customFormat="1" x14ac:dyDescent="0.3">
      <c r="A68" s="274"/>
      <c r="B68" s="680" t="s">
        <v>632</v>
      </c>
      <c r="C68" s="681"/>
      <c r="D68" s="681"/>
      <c r="E68" s="697"/>
      <c r="F68" s="698">
        <v>0</v>
      </c>
      <c r="G68" s="699"/>
      <c r="H68" s="497">
        <v>0</v>
      </c>
      <c r="I68" s="498">
        <v>0</v>
      </c>
      <c r="J68" s="498">
        <v>0</v>
      </c>
      <c r="K68" s="498">
        <v>0</v>
      </c>
      <c r="L68" s="498">
        <v>0</v>
      </c>
      <c r="M68" s="498">
        <v>0</v>
      </c>
      <c r="N68" s="499">
        <v>0</v>
      </c>
      <c r="O68" s="274"/>
    </row>
    <row r="69" spans="1:15" s="358" customFormat="1" x14ac:dyDescent="0.3">
      <c r="A69" s="274"/>
      <c r="B69" s="680" t="s">
        <v>633</v>
      </c>
      <c r="C69" s="681"/>
      <c r="D69" s="681"/>
      <c r="E69" s="697"/>
      <c r="F69" s="698">
        <v>0</v>
      </c>
      <c r="G69" s="699"/>
      <c r="H69" s="497">
        <v>0</v>
      </c>
      <c r="I69" s="498">
        <v>0</v>
      </c>
      <c r="J69" s="498">
        <v>0</v>
      </c>
      <c r="K69" s="498">
        <v>0</v>
      </c>
      <c r="L69" s="498">
        <v>0</v>
      </c>
      <c r="M69" s="498">
        <v>0</v>
      </c>
      <c r="N69" s="499">
        <v>0</v>
      </c>
      <c r="O69" s="274"/>
    </row>
    <row r="70" spans="1:15" s="358" customFormat="1" ht="15" thickBot="1" x14ac:dyDescent="0.35">
      <c r="A70" s="274"/>
      <c r="B70" s="662"/>
      <c r="C70" s="663"/>
      <c r="D70" s="663"/>
      <c r="E70" s="665"/>
      <c r="F70" s="666">
        <v>0</v>
      </c>
      <c r="G70" s="667"/>
      <c r="H70" s="500">
        <v>0</v>
      </c>
      <c r="I70" s="501">
        <v>0</v>
      </c>
      <c r="J70" s="501">
        <v>0</v>
      </c>
      <c r="K70" s="501">
        <v>0</v>
      </c>
      <c r="L70" s="501">
        <v>0</v>
      </c>
      <c r="M70" s="501">
        <v>0</v>
      </c>
      <c r="N70" s="502">
        <v>0</v>
      </c>
      <c r="O70" s="274"/>
    </row>
    <row r="71" spans="1:15" s="358" customFormat="1" ht="15" thickTop="1" x14ac:dyDescent="0.3">
      <c r="A71" s="274"/>
      <c r="B71" s="486"/>
      <c r="C71" s="486"/>
      <c r="D71" s="486"/>
      <c r="E71" s="668" t="s">
        <v>634</v>
      </c>
      <c r="F71" s="669"/>
      <c r="G71" s="670"/>
      <c r="H71" s="503">
        <f>SUM(H65:H70)</f>
        <v>0</v>
      </c>
      <c r="I71" s="504">
        <f t="shared" ref="I71:N71" si="14">SUM(I65:I70)</f>
        <v>0</v>
      </c>
      <c r="J71" s="504">
        <f t="shared" si="14"/>
        <v>0</v>
      </c>
      <c r="K71" s="504">
        <f t="shared" si="14"/>
        <v>0</v>
      </c>
      <c r="L71" s="504">
        <f t="shared" si="14"/>
        <v>0</v>
      </c>
      <c r="M71" s="504">
        <f t="shared" si="14"/>
        <v>0</v>
      </c>
      <c r="N71" s="505">
        <f t="shared" si="14"/>
        <v>0</v>
      </c>
      <c r="O71" s="274"/>
    </row>
    <row r="72" spans="1:15" s="358" customFormat="1" ht="7.95" customHeight="1" thickBot="1" x14ac:dyDescent="0.35">
      <c r="A72" s="274"/>
      <c r="B72" s="486"/>
      <c r="C72" s="486"/>
      <c r="D72" s="486"/>
      <c r="E72" s="506"/>
      <c r="F72" s="506"/>
      <c r="G72" s="506"/>
      <c r="H72" s="507"/>
      <c r="I72" s="508"/>
      <c r="J72" s="509"/>
      <c r="K72" s="509"/>
      <c r="L72" s="509"/>
      <c r="M72" s="510"/>
      <c r="N72" s="507"/>
      <c r="O72" s="274"/>
    </row>
    <row r="73" spans="1:15" s="358" customFormat="1" x14ac:dyDescent="0.3">
      <c r="A73" s="274"/>
      <c r="B73" s="486"/>
      <c r="C73" s="486"/>
      <c r="D73" s="486"/>
      <c r="E73" s="668" t="s">
        <v>635</v>
      </c>
      <c r="F73" s="668"/>
      <c r="G73" s="668"/>
      <c r="H73" s="514" t="e">
        <f>H52/(H59+H71)</f>
        <v>#DIV/0!</v>
      </c>
      <c r="I73" s="515" t="e">
        <f t="shared" ref="I73:N73" si="15">I52/(I59+I71)</f>
        <v>#DIV/0!</v>
      </c>
      <c r="J73" s="515" t="e">
        <f t="shared" si="15"/>
        <v>#DIV/0!</v>
      </c>
      <c r="K73" s="515" t="e">
        <f t="shared" si="15"/>
        <v>#DIV/0!</v>
      </c>
      <c r="L73" s="515" t="e">
        <f t="shared" si="15"/>
        <v>#DIV/0!</v>
      </c>
      <c r="M73" s="515" t="e">
        <f t="shared" si="15"/>
        <v>#DIV/0!</v>
      </c>
      <c r="N73" s="516" t="e">
        <f t="shared" si="15"/>
        <v>#DIV/0!</v>
      </c>
      <c r="O73" s="274"/>
    </row>
    <row r="74" spans="1:15" s="358" customFormat="1" ht="15" thickBot="1" x14ac:dyDescent="0.35">
      <c r="A74" s="274"/>
      <c r="B74" s="486"/>
      <c r="C74" s="486"/>
      <c r="D74" s="486"/>
      <c r="E74" s="506"/>
      <c r="F74" s="506" t="s">
        <v>636</v>
      </c>
      <c r="G74" s="506"/>
      <c r="H74" s="511">
        <f>H60-H71</f>
        <v>0</v>
      </c>
      <c r="I74" s="512">
        <f t="shared" ref="I74:N74" si="16">I60-I71</f>
        <v>0</v>
      </c>
      <c r="J74" s="512">
        <f t="shared" si="16"/>
        <v>0</v>
      </c>
      <c r="K74" s="512">
        <f t="shared" si="16"/>
        <v>0</v>
      </c>
      <c r="L74" s="512">
        <f t="shared" si="16"/>
        <v>0</v>
      </c>
      <c r="M74" s="512">
        <f t="shared" si="16"/>
        <v>0</v>
      </c>
      <c r="N74" s="513">
        <f t="shared" si="16"/>
        <v>0</v>
      </c>
      <c r="O74" s="274"/>
    </row>
    <row r="75" spans="1:15" ht="15" thickBot="1" x14ac:dyDescent="0.35">
      <c r="A75" s="274"/>
      <c r="B75" s="316"/>
      <c r="C75" s="317"/>
      <c r="D75" s="318"/>
      <c r="E75" s="318"/>
      <c r="F75" s="318"/>
      <c r="G75" s="318"/>
      <c r="H75" s="319"/>
      <c r="I75" s="318"/>
      <c r="J75" s="318"/>
      <c r="K75" s="318"/>
      <c r="L75" s="318"/>
      <c r="M75" s="320"/>
      <c r="N75" s="321"/>
      <c r="O75" s="318"/>
    </row>
    <row r="76" spans="1:15" x14ac:dyDescent="0.3">
      <c r="A76" s="274"/>
      <c r="B76" s="322"/>
      <c r="C76" s="322"/>
      <c r="D76" s="322"/>
      <c r="E76" s="322"/>
      <c r="F76" s="322"/>
      <c r="G76" s="322"/>
      <c r="H76" s="322"/>
      <c r="I76" s="322"/>
      <c r="J76" s="322"/>
      <c r="K76" s="323"/>
      <c r="L76" s="323"/>
      <c r="M76" s="323"/>
      <c r="N76" s="323"/>
      <c r="O76" s="323"/>
    </row>
    <row r="77" spans="1:15" ht="15" thickBot="1" x14ac:dyDescent="0.35">
      <c r="A77" s="267"/>
      <c r="B77" s="460" t="s">
        <v>125</v>
      </c>
      <c r="C77" s="461"/>
      <c r="D77" s="462"/>
      <c r="E77" s="462"/>
      <c r="F77" s="462"/>
      <c r="G77" s="462"/>
      <c r="H77" s="461"/>
      <c r="I77" s="461"/>
      <c r="J77" s="461"/>
      <c r="K77" s="461"/>
      <c r="L77" s="461"/>
      <c r="M77" s="463"/>
      <c r="N77" s="461"/>
      <c r="O77" s="268"/>
    </row>
    <row r="78" spans="1:15" ht="15" thickBot="1" x14ac:dyDescent="0.35">
      <c r="A78" s="274"/>
      <c r="B78" s="356"/>
      <c r="C78" s="267"/>
      <c r="D78" s="274"/>
      <c r="E78" s="274"/>
      <c r="F78" s="274"/>
      <c r="G78" s="270" t="s">
        <v>157</v>
      </c>
      <c r="H78" s="271" t="s">
        <v>158</v>
      </c>
      <c r="I78" s="271" t="s">
        <v>159</v>
      </c>
      <c r="J78" s="271" t="s">
        <v>160</v>
      </c>
      <c r="K78" s="271" t="s">
        <v>161</v>
      </c>
      <c r="L78" s="271" t="s">
        <v>162</v>
      </c>
      <c r="M78" s="272" t="s">
        <v>163</v>
      </c>
      <c r="N78" s="272" t="s">
        <v>164</v>
      </c>
      <c r="O78" s="274"/>
    </row>
    <row r="79" spans="1:15" x14ac:dyDescent="0.3">
      <c r="A79" s="274"/>
      <c r="B79" s="273" t="s">
        <v>133</v>
      </c>
      <c r="C79" s="274"/>
      <c r="D79" s="274"/>
      <c r="E79" s="359"/>
      <c r="F79" s="274"/>
      <c r="G79" s="333"/>
      <c r="H79" s="277"/>
      <c r="I79" s="277"/>
      <c r="J79" s="277"/>
      <c r="K79" s="277"/>
      <c r="L79" s="277"/>
      <c r="M79" s="277"/>
      <c r="N79" s="278"/>
      <c r="O79" s="274"/>
    </row>
    <row r="80" spans="1:15" x14ac:dyDescent="0.3">
      <c r="A80" s="274"/>
      <c r="B80" s="279" t="s">
        <v>170</v>
      </c>
      <c r="C80" s="274"/>
      <c r="D80" s="274"/>
      <c r="E80" s="274"/>
      <c r="F80" s="274"/>
      <c r="G80" s="435">
        <f>N14*(1+$F$14)</f>
        <v>0</v>
      </c>
      <c r="H80" s="436">
        <f t="shared" ref="H80:N80" si="17">G80*(1+$F$14)</f>
        <v>0</v>
      </c>
      <c r="I80" s="437">
        <f t="shared" si="17"/>
        <v>0</v>
      </c>
      <c r="J80" s="437">
        <f t="shared" si="17"/>
        <v>0</v>
      </c>
      <c r="K80" s="437">
        <f t="shared" si="17"/>
        <v>0</v>
      </c>
      <c r="L80" s="437">
        <f t="shared" si="17"/>
        <v>0</v>
      </c>
      <c r="M80" s="437">
        <f t="shared" si="17"/>
        <v>0</v>
      </c>
      <c r="N80" s="438">
        <f t="shared" si="17"/>
        <v>0</v>
      </c>
      <c r="O80" s="274"/>
    </row>
    <row r="81" spans="1:15" x14ac:dyDescent="0.3">
      <c r="A81" s="274"/>
      <c r="B81" s="279" t="s">
        <v>582</v>
      </c>
      <c r="C81" s="707" t="str">
        <f>C15</f>
        <v>Name of First "Other" Source</v>
      </c>
      <c r="D81" s="707"/>
      <c r="E81" s="707"/>
      <c r="F81" s="282"/>
      <c r="G81" s="377">
        <v>0</v>
      </c>
      <c r="H81" s="368">
        <v>0</v>
      </c>
      <c r="I81" s="369">
        <v>0</v>
      </c>
      <c r="J81" s="369">
        <v>0</v>
      </c>
      <c r="K81" s="369">
        <v>0</v>
      </c>
      <c r="L81" s="369">
        <v>0</v>
      </c>
      <c r="M81" s="369">
        <v>0</v>
      </c>
      <c r="N81" s="370">
        <v>0</v>
      </c>
      <c r="O81" s="274"/>
    </row>
    <row r="82" spans="1:15" x14ac:dyDescent="0.3">
      <c r="A82" s="274"/>
      <c r="B82" s="283" t="s">
        <v>582</v>
      </c>
      <c r="C82" s="683" t="str">
        <f>C16</f>
        <v>Name of Second "Other" Source</v>
      </c>
      <c r="D82" s="683"/>
      <c r="E82" s="683"/>
      <c r="F82" s="284"/>
      <c r="G82" s="371">
        <v>0</v>
      </c>
      <c r="H82" s="443">
        <v>0</v>
      </c>
      <c r="I82" s="372">
        <v>0</v>
      </c>
      <c r="J82" s="369">
        <v>0</v>
      </c>
      <c r="K82" s="369">
        <v>0</v>
      </c>
      <c r="L82" s="369">
        <v>0</v>
      </c>
      <c r="M82" s="369">
        <v>0</v>
      </c>
      <c r="N82" s="370">
        <v>0</v>
      </c>
      <c r="O82" s="274"/>
    </row>
    <row r="83" spans="1:15" x14ac:dyDescent="0.3">
      <c r="A83" s="274"/>
      <c r="B83" s="285" t="s">
        <v>134</v>
      </c>
      <c r="C83" s="356"/>
      <c r="D83" s="274"/>
      <c r="E83" s="274"/>
      <c r="F83" s="337" t="s">
        <v>0</v>
      </c>
      <c r="G83" s="373">
        <f>SUM(G80:G82)</f>
        <v>0</v>
      </c>
      <c r="H83" s="439">
        <f t="shared" ref="H83:N83" si="18">SUM(H80:H82)</f>
        <v>0</v>
      </c>
      <c r="I83" s="366">
        <f t="shared" si="18"/>
        <v>0</v>
      </c>
      <c r="J83" s="374">
        <f t="shared" si="18"/>
        <v>0</v>
      </c>
      <c r="K83" s="374">
        <f t="shared" si="18"/>
        <v>0</v>
      </c>
      <c r="L83" s="374">
        <f t="shared" si="18"/>
        <v>0</v>
      </c>
      <c r="M83" s="374">
        <f t="shared" si="18"/>
        <v>0</v>
      </c>
      <c r="N83" s="375">
        <f t="shared" si="18"/>
        <v>0</v>
      </c>
      <c r="O83" s="274"/>
    </row>
    <row r="84" spans="1:15" x14ac:dyDescent="0.3">
      <c r="A84" s="274"/>
      <c r="B84" s="273"/>
      <c r="C84" s="274"/>
      <c r="D84" s="274"/>
      <c r="E84" s="274"/>
      <c r="F84" s="287"/>
      <c r="G84" s="440"/>
      <c r="H84" s="684"/>
      <c r="I84" s="684"/>
      <c r="J84" s="684"/>
      <c r="K84" s="684"/>
      <c r="L84" s="684"/>
      <c r="M84" s="684"/>
      <c r="N84" s="685"/>
      <c r="O84" s="274"/>
    </row>
    <row r="85" spans="1:15" ht="15" thickBot="1" x14ac:dyDescent="0.35">
      <c r="A85" s="274"/>
      <c r="B85" s="288" t="s">
        <v>583</v>
      </c>
      <c r="C85" s="289"/>
      <c r="D85" s="289"/>
      <c r="E85" s="289"/>
      <c r="F85" s="324"/>
      <c r="G85" s="378">
        <f>G83*-($F$19)</f>
        <v>0</v>
      </c>
      <c r="H85" s="441">
        <f>H83*-($F$19)</f>
        <v>0</v>
      </c>
      <c r="I85" s="379">
        <f t="shared" ref="I85:N85" si="19">I83*-($F$19)</f>
        <v>0</v>
      </c>
      <c r="J85" s="379">
        <f t="shared" si="19"/>
        <v>0</v>
      </c>
      <c r="K85" s="379">
        <f t="shared" si="19"/>
        <v>0</v>
      </c>
      <c r="L85" s="379">
        <f t="shared" si="19"/>
        <v>0</v>
      </c>
      <c r="M85" s="379">
        <f t="shared" si="19"/>
        <v>0</v>
      </c>
      <c r="N85" s="380">
        <f t="shared" si="19"/>
        <v>0</v>
      </c>
      <c r="O85" s="274"/>
    </row>
    <row r="86" spans="1:15" ht="15.6" thickTop="1" thickBot="1" x14ac:dyDescent="0.35">
      <c r="A86" s="274"/>
      <c r="B86" s="291" t="s">
        <v>135</v>
      </c>
      <c r="C86" s="274"/>
      <c r="D86" s="274"/>
      <c r="E86" s="274"/>
      <c r="F86" s="337" t="s">
        <v>0</v>
      </c>
      <c r="G86" s="381">
        <f t="shared" ref="G86:N86" si="20">SUM(G83+G85)</f>
        <v>0</v>
      </c>
      <c r="H86" s="442">
        <f t="shared" si="20"/>
        <v>0</v>
      </c>
      <c r="I86" s="382">
        <f t="shared" si="20"/>
        <v>0</v>
      </c>
      <c r="J86" s="382">
        <f t="shared" si="20"/>
        <v>0</v>
      </c>
      <c r="K86" s="382">
        <f t="shared" si="20"/>
        <v>0</v>
      </c>
      <c r="L86" s="382">
        <f t="shared" si="20"/>
        <v>0</v>
      </c>
      <c r="M86" s="382">
        <f t="shared" si="20"/>
        <v>0</v>
      </c>
      <c r="N86" s="383">
        <f t="shared" si="20"/>
        <v>0</v>
      </c>
      <c r="O86" s="274"/>
    </row>
    <row r="87" spans="1:15" x14ac:dyDescent="0.3">
      <c r="A87" s="274"/>
      <c r="B87" s="292"/>
      <c r="C87" s="292"/>
      <c r="D87" s="274"/>
      <c r="E87" s="274"/>
      <c r="F87" s="274"/>
      <c r="G87" s="274"/>
      <c r="H87" s="292"/>
      <c r="I87" s="292"/>
      <c r="J87" s="292"/>
      <c r="K87" s="292"/>
      <c r="L87" s="292"/>
      <c r="M87" s="292"/>
      <c r="N87" s="292"/>
      <c r="O87" s="274"/>
    </row>
    <row r="88" spans="1:15" ht="15" thickBot="1" x14ac:dyDescent="0.35">
      <c r="A88" s="267"/>
      <c r="B88" s="460" t="s">
        <v>136</v>
      </c>
      <c r="C88" s="461"/>
      <c r="D88" s="461"/>
      <c r="E88" s="461"/>
      <c r="F88" s="461"/>
      <c r="G88" s="461"/>
      <c r="H88" s="461"/>
      <c r="I88" s="461"/>
      <c r="J88" s="461"/>
      <c r="K88" s="463"/>
      <c r="L88" s="461"/>
      <c r="M88" s="461"/>
      <c r="N88" s="461"/>
      <c r="O88" s="268"/>
    </row>
    <row r="89" spans="1:15" ht="15" thickBot="1" x14ac:dyDescent="0.35">
      <c r="A89" s="267"/>
      <c r="B89" s="273" t="s">
        <v>137</v>
      </c>
      <c r="C89" s="267"/>
      <c r="D89" s="285"/>
      <c r="E89" s="285"/>
      <c r="F89" s="267"/>
      <c r="G89" s="270" t="s">
        <v>157</v>
      </c>
      <c r="H89" s="271" t="s">
        <v>158</v>
      </c>
      <c r="I89" s="271" t="s">
        <v>159</v>
      </c>
      <c r="J89" s="271" t="s">
        <v>160</v>
      </c>
      <c r="K89" s="271" t="s">
        <v>161</v>
      </c>
      <c r="L89" s="271" t="s">
        <v>162</v>
      </c>
      <c r="M89" s="272" t="s">
        <v>163</v>
      </c>
      <c r="N89" s="272" t="s">
        <v>164</v>
      </c>
      <c r="O89" s="267"/>
    </row>
    <row r="90" spans="1:15" x14ac:dyDescent="0.3">
      <c r="A90" s="267"/>
      <c r="B90" s="295" t="s">
        <v>144</v>
      </c>
      <c r="C90" s="295"/>
      <c r="D90" s="295"/>
      <c r="E90" s="295"/>
      <c r="F90" s="295"/>
      <c r="G90" s="444">
        <f t="shared" ref="G90:G110" si="21">N24*(1+$E$24)</f>
        <v>0</v>
      </c>
      <c r="H90" s="445">
        <f>G90*(1+$E$24)</f>
        <v>0</v>
      </c>
      <c r="I90" s="445">
        <f t="shared" ref="I90:N90" si="22">H90*(1+$E$24)</f>
        <v>0</v>
      </c>
      <c r="J90" s="445">
        <f t="shared" si="22"/>
        <v>0</v>
      </c>
      <c r="K90" s="445">
        <f t="shared" si="22"/>
        <v>0</v>
      </c>
      <c r="L90" s="445">
        <f t="shared" si="22"/>
        <v>0</v>
      </c>
      <c r="M90" s="445">
        <f t="shared" si="22"/>
        <v>0</v>
      </c>
      <c r="N90" s="446">
        <f t="shared" si="22"/>
        <v>0</v>
      </c>
      <c r="O90" s="267"/>
    </row>
    <row r="91" spans="1:15" x14ac:dyDescent="0.3">
      <c r="A91" s="267"/>
      <c r="B91" s="296" t="s">
        <v>143</v>
      </c>
      <c r="C91" s="296"/>
      <c r="D91" s="296"/>
      <c r="E91" s="296"/>
      <c r="F91" s="296"/>
      <c r="G91" s="447">
        <f t="shared" si="21"/>
        <v>0</v>
      </c>
      <c r="H91" s="445">
        <f t="shared" ref="H91:N110" si="23">G91*(1+$E$24)</f>
        <v>0</v>
      </c>
      <c r="I91" s="445">
        <f t="shared" si="23"/>
        <v>0</v>
      </c>
      <c r="J91" s="445">
        <f t="shared" si="23"/>
        <v>0</v>
      </c>
      <c r="K91" s="445">
        <f t="shared" si="23"/>
        <v>0</v>
      </c>
      <c r="L91" s="445">
        <f t="shared" si="23"/>
        <v>0</v>
      </c>
      <c r="M91" s="445">
        <f t="shared" si="23"/>
        <v>0</v>
      </c>
      <c r="N91" s="446">
        <f t="shared" si="23"/>
        <v>0</v>
      </c>
      <c r="O91" s="267"/>
    </row>
    <row r="92" spans="1:15" x14ac:dyDescent="0.3">
      <c r="A92" s="267"/>
      <c r="B92" s="296" t="s">
        <v>146</v>
      </c>
      <c r="C92" s="296"/>
      <c r="D92" s="296"/>
      <c r="E92" s="296"/>
      <c r="F92" s="296"/>
      <c r="G92" s="447">
        <f t="shared" si="21"/>
        <v>0</v>
      </c>
      <c r="H92" s="445">
        <f t="shared" si="23"/>
        <v>0</v>
      </c>
      <c r="I92" s="445">
        <f t="shared" si="23"/>
        <v>0</v>
      </c>
      <c r="J92" s="445">
        <f t="shared" si="23"/>
        <v>0</v>
      </c>
      <c r="K92" s="445">
        <f t="shared" si="23"/>
        <v>0</v>
      </c>
      <c r="L92" s="445">
        <f t="shared" si="23"/>
        <v>0</v>
      </c>
      <c r="M92" s="445">
        <f t="shared" si="23"/>
        <v>0</v>
      </c>
      <c r="N92" s="446">
        <f t="shared" si="23"/>
        <v>0</v>
      </c>
      <c r="O92" s="267"/>
    </row>
    <row r="93" spans="1:15" x14ac:dyDescent="0.3">
      <c r="A93" s="267"/>
      <c r="B93" s="296" t="s">
        <v>584</v>
      </c>
      <c r="C93" s="296"/>
      <c r="D93" s="296"/>
      <c r="E93" s="296"/>
      <c r="F93" s="296"/>
      <c r="G93" s="447">
        <f t="shared" si="21"/>
        <v>0</v>
      </c>
      <c r="H93" s="445">
        <f t="shared" si="23"/>
        <v>0</v>
      </c>
      <c r="I93" s="445">
        <f t="shared" si="23"/>
        <v>0</v>
      </c>
      <c r="J93" s="445">
        <f t="shared" si="23"/>
        <v>0</v>
      </c>
      <c r="K93" s="445">
        <f t="shared" si="23"/>
        <v>0</v>
      </c>
      <c r="L93" s="445">
        <f t="shared" si="23"/>
        <v>0</v>
      </c>
      <c r="M93" s="445">
        <f t="shared" si="23"/>
        <v>0</v>
      </c>
      <c r="N93" s="446">
        <f t="shared" si="23"/>
        <v>0</v>
      </c>
      <c r="O93" s="267"/>
    </row>
    <row r="94" spans="1:15" x14ac:dyDescent="0.3">
      <c r="A94" s="267"/>
      <c r="B94" s="296" t="s">
        <v>145</v>
      </c>
      <c r="C94" s="296"/>
      <c r="D94" s="296"/>
      <c r="E94" s="296"/>
      <c r="F94" s="296"/>
      <c r="G94" s="447">
        <f t="shared" si="21"/>
        <v>0</v>
      </c>
      <c r="H94" s="445">
        <f t="shared" si="23"/>
        <v>0</v>
      </c>
      <c r="I94" s="445">
        <f t="shared" si="23"/>
        <v>0</v>
      </c>
      <c r="J94" s="445">
        <f t="shared" si="23"/>
        <v>0</v>
      </c>
      <c r="K94" s="445">
        <f t="shared" si="23"/>
        <v>0</v>
      </c>
      <c r="L94" s="445">
        <f t="shared" si="23"/>
        <v>0</v>
      </c>
      <c r="M94" s="445">
        <f t="shared" si="23"/>
        <v>0</v>
      </c>
      <c r="N94" s="446">
        <f t="shared" si="23"/>
        <v>0</v>
      </c>
      <c r="O94" s="267"/>
    </row>
    <row r="95" spans="1:15" x14ac:dyDescent="0.3">
      <c r="A95" s="267"/>
      <c r="B95" s="296" t="s">
        <v>148</v>
      </c>
      <c r="C95" s="296"/>
      <c r="D95" s="296"/>
      <c r="E95" s="296"/>
      <c r="F95" s="296"/>
      <c r="G95" s="447">
        <f t="shared" si="21"/>
        <v>0</v>
      </c>
      <c r="H95" s="445">
        <f t="shared" si="23"/>
        <v>0</v>
      </c>
      <c r="I95" s="445">
        <f t="shared" si="23"/>
        <v>0</v>
      </c>
      <c r="J95" s="445">
        <f t="shared" si="23"/>
        <v>0</v>
      </c>
      <c r="K95" s="445">
        <f t="shared" si="23"/>
        <v>0</v>
      </c>
      <c r="L95" s="445">
        <f t="shared" si="23"/>
        <v>0</v>
      </c>
      <c r="M95" s="445">
        <f t="shared" si="23"/>
        <v>0</v>
      </c>
      <c r="N95" s="446">
        <f t="shared" si="23"/>
        <v>0</v>
      </c>
      <c r="O95" s="267"/>
    </row>
    <row r="96" spans="1:15" x14ac:dyDescent="0.3">
      <c r="A96" s="267"/>
      <c r="B96" s="296" t="s">
        <v>147</v>
      </c>
      <c r="C96" s="296"/>
      <c r="D96" s="296"/>
      <c r="E96" s="296"/>
      <c r="F96" s="296"/>
      <c r="G96" s="447">
        <f t="shared" si="21"/>
        <v>0</v>
      </c>
      <c r="H96" s="445">
        <f t="shared" si="23"/>
        <v>0</v>
      </c>
      <c r="I96" s="445">
        <f t="shared" si="23"/>
        <v>0</v>
      </c>
      <c r="J96" s="445">
        <f t="shared" si="23"/>
        <v>0</v>
      </c>
      <c r="K96" s="445">
        <f t="shared" si="23"/>
        <v>0</v>
      </c>
      <c r="L96" s="445">
        <f t="shared" si="23"/>
        <v>0</v>
      </c>
      <c r="M96" s="445">
        <f t="shared" si="23"/>
        <v>0</v>
      </c>
      <c r="N96" s="446">
        <f t="shared" si="23"/>
        <v>0</v>
      </c>
      <c r="O96" s="267"/>
    </row>
    <row r="97" spans="1:15" x14ac:dyDescent="0.3">
      <c r="A97" s="267"/>
      <c r="B97" s="296" t="s">
        <v>585</v>
      </c>
      <c r="C97" s="296"/>
      <c r="D97" s="296"/>
      <c r="E97" s="296"/>
      <c r="F97" s="296"/>
      <c r="G97" s="447">
        <f t="shared" si="21"/>
        <v>0</v>
      </c>
      <c r="H97" s="445">
        <f t="shared" si="23"/>
        <v>0</v>
      </c>
      <c r="I97" s="445">
        <f t="shared" si="23"/>
        <v>0</v>
      </c>
      <c r="J97" s="445">
        <f t="shared" si="23"/>
        <v>0</v>
      </c>
      <c r="K97" s="445">
        <f t="shared" si="23"/>
        <v>0</v>
      </c>
      <c r="L97" s="445">
        <f t="shared" si="23"/>
        <v>0</v>
      </c>
      <c r="M97" s="445">
        <f t="shared" si="23"/>
        <v>0</v>
      </c>
      <c r="N97" s="446">
        <f t="shared" si="23"/>
        <v>0</v>
      </c>
      <c r="O97" s="267"/>
    </row>
    <row r="98" spans="1:15" x14ac:dyDescent="0.3">
      <c r="A98" s="267"/>
      <c r="B98" s="296" t="s">
        <v>142</v>
      </c>
      <c r="C98" s="296"/>
      <c r="D98" s="296"/>
      <c r="E98" s="296"/>
      <c r="F98" s="296"/>
      <c r="G98" s="447">
        <f t="shared" si="21"/>
        <v>0</v>
      </c>
      <c r="H98" s="445">
        <f t="shared" si="23"/>
        <v>0</v>
      </c>
      <c r="I98" s="445">
        <f t="shared" si="23"/>
        <v>0</v>
      </c>
      <c r="J98" s="445">
        <f t="shared" si="23"/>
        <v>0</v>
      </c>
      <c r="K98" s="445">
        <f t="shared" si="23"/>
        <v>0</v>
      </c>
      <c r="L98" s="445">
        <f t="shared" si="23"/>
        <v>0</v>
      </c>
      <c r="M98" s="445">
        <f t="shared" si="23"/>
        <v>0</v>
      </c>
      <c r="N98" s="446">
        <f t="shared" si="23"/>
        <v>0</v>
      </c>
      <c r="O98" s="267"/>
    </row>
    <row r="99" spans="1:15" x14ac:dyDescent="0.3">
      <c r="A99" s="267"/>
      <c r="B99" s="296" t="s">
        <v>586</v>
      </c>
      <c r="C99" s="296"/>
      <c r="D99" s="296"/>
      <c r="E99" s="296"/>
      <c r="F99" s="296"/>
      <c r="G99" s="447">
        <f t="shared" si="21"/>
        <v>0</v>
      </c>
      <c r="H99" s="445">
        <f t="shared" si="23"/>
        <v>0</v>
      </c>
      <c r="I99" s="445">
        <f t="shared" si="23"/>
        <v>0</v>
      </c>
      <c r="J99" s="445">
        <f t="shared" si="23"/>
        <v>0</v>
      </c>
      <c r="K99" s="445">
        <f t="shared" si="23"/>
        <v>0</v>
      </c>
      <c r="L99" s="445">
        <f t="shared" si="23"/>
        <v>0</v>
      </c>
      <c r="M99" s="445">
        <f t="shared" si="23"/>
        <v>0</v>
      </c>
      <c r="N99" s="446">
        <f t="shared" si="23"/>
        <v>0</v>
      </c>
      <c r="O99" s="267"/>
    </row>
    <row r="100" spans="1:15" x14ac:dyDescent="0.3">
      <c r="A100" s="267"/>
      <c r="B100" s="296" t="s">
        <v>141</v>
      </c>
      <c r="C100" s="296"/>
      <c r="D100" s="296"/>
      <c r="E100" s="296"/>
      <c r="F100" s="296"/>
      <c r="G100" s="447">
        <f t="shared" si="21"/>
        <v>0</v>
      </c>
      <c r="H100" s="445">
        <f t="shared" si="23"/>
        <v>0</v>
      </c>
      <c r="I100" s="445">
        <f t="shared" si="23"/>
        <v>0</v>
      </c>
      <c r="J100" s="445">
        <f t="shared" si="23"/>
        <v>0</v>
      </c>
      <c r="K100" s="445">
        <f t="shared" si="23"/>
        <v>0</v>
      </c>
      <c r="L100" s="445">
        <f t="shared" si="23"/>
        <v>0</v>
      </c>
      <c r="M100" s="445">
        <f t="shared" si="23"/>
        <v>0</v>
      </c>
      <c r="N100" s="446">
        <f t="shared" si="23"/>
        <v>0</v>
      </c>
      <c r="O100" s="267"/>
    </row>
    <row r="101" spans="1:15" x14ac:dyDescent="0.3">
      <c r="A101" s="267"/>
      <c r="B101" s="296" t="s">
        <v>587</v>
      </c>
      <c r="C101" s="296"/>
      <c r="D101" s="296"/>
      <c r="E101" s="296"/>
      <c r="F101" s="296"/>
      <c r="G101" s="447">
        <f t="shared" si="21"/>
        <v>0</v>
      </c>
      <c r="H101" s="445">
        <f t="shared" si="23"/>
        <v>0</v>
      </c>
      <c r="I101" s="445">
        <f t="shared" si="23"/>
        <v>0</v>
      </c>
      <c r="J101" s="445">
        <f t="shared" si="23"/>
        <v>0</v>
      </c>
      <c r="K101" s="445">
        <f t="shared" si="23"/>
        <v>0</v>
      </c>
      <c r="L101" s="445">
        <f t="shared" si="23"/>
        <v>0</v>
      </c>
      <c r="M101" s="445">
        <f t="shared" si="23"/>
        <v>0</v>
      </c>
      <c r="N101" s="446">
        <f t="shared" si="23"/>
        <v>0</v>
      </c>
      <c r="O101" s="267"/>
    </row>
    <row r="102" spans="1:15" x14ac:dyDescent="0.3">
      <c r="A102" s="267"/>
      <c r="B102" s="296" t="s">
        <v>588</v>
      </c>
      <c r="C102" s="296"/>
      <c r="D102" s="296"/>
      <c r="E102" s="296"/>
      <c r="F102" s="296"/>
      <c r="G102" s="447">
        <f t="shared" si="21"/>
        <v>0</v>
      </c>
      <c r="H102" s="445">
        <f t="shared" si="23"/>
        <v>0</v>
      </c>
      <c r="I102" s="445">
        <f t="shared" si="23"/>
        <v>0</v>
      </c>
      <c r="J102" s="445">
        <f t="shared" si="23"/>
        <v>0</v>
      </c>
      <c r="K102" s="445">
        <f t="shared" si="23"/>
        <v>0</v>
      </c>
      <c r="L102" s="445">
        <f t="shared" si="23"/>
        <v>0</v>
      </c>
      <c r="M102" s="445">
        <f t="shared" si="23"/>
        <v>0</v>
      </c>
      <c r="N102" s="446">
        <f t="shared" si="23"/>
        <v>0</v>
      </c>
      <c r="O102" s="267"/>
    </row>
    <row r="103" spans="1:15" x14ac:dyDescent="0.3">
      <c r="A103" s="267"/>
      <c r="B103" s="296" t="s">
        <v>589</v>
      </c>
      <c r="C103" s="296"/>
      <c r="D103" s="296"/>
      <c r="E103" s="296"/>
      <c r="F103" s="296"/>
      <c r="G103" s="447">
        <f t="shared" si="21"/>
        <v>0</v>
      </c>
      <c r="H103" s="445">
        <f t="shared" si="23"/>
        <v>0</v>
      </c>
      <c r="I103" s="445">
        <f t="shared" si="23"/>
        <v>0</v>
      </c>
      <c r="J103" s="445">
        <f t="shared" si="23"/>
        <v>0</v>
      </c>
      <c r="K103" s="445">
        <f t="shared" si="23"/>
        <v>0</v>
      </c>
      <c r="L103" s="445">
        <f t="shared" si="23"/>
        <v>0</v>
      </c>
      <c r="M103" s="445">
        <f t="shared" si="23"/>
        <v>0</v>
      </c>
      <c r="N103" s="446">
        <f t="shared" si="23"/>
        <v>0</v>
      </c>
      <c r="O103" s="267"/>
    </row>
    <row r="104" spans="1:15" x14ac:dyDescent="0.3">
      <c r="A104" s="267"/>
      <c r="B104" s="296" t="s">
        <v>590</v>
      </c>
      <c r="C104" s="296"/>
      <c r="D104" s="296"/>
      <c r="E104" s="296"/>
      <c r="F104" s="296"/>
      <c r="G104" s="447">
        <f t="shared" si="21"/>
        <v>0</v>
      </c>
      <c r="H104" s="445">
        <f t="shared" si="23"/>
        <v>0</v>
      </c>
      <c r="I104" s="445">
        <f t="shared" si="23"/>
        <v>0</v>
      </c>
      <c r="J104" s="445">
        <f t="shared" si="23"/>
        <v>0</v>
      </c>
      <c r="K104" s="445">
        <f t="shared" si="23"/>
        <v>0</v>
      </c>
      <c r="L104" s="445">
        <f t="shared" si="23"/>
        <v>0</v>
      </c>
      <c r="M104" s="445">
        <f t="shared" si="23"/>
        <v>0</v>
      </c>
      <c r="N104" s="446">
        <f t="shared" si="23"/>
        <v>0</v>
      </c>
      <c r="O104" s="267"/>
    </row>
    <row r="105" spans="1:15" x14ac:dyDescent="0.3">
      <c r="A105" s="267"/>
      <c r="B105" s="296" t="s">
        <v>139</v>
      </c>
      <c r="C105" s="296"/>
      <c r="D105" s="296"/>
      <c r="E105" s="296"/>
      <c r="F105" s="296"/>
      <c r="G105" s="447">
        <f t="shared" si="21"/>
        <v>0</v>
      </c>
      <c r="H105" s="445">
        <f t="shared" si="23"/>
        <v>0</v>
      </c>
      <c r="I105" s="445">
        <f t="shared" si="23"/>
        <v>0</v>
      </c>
      <c r="J105" s="445">
        <f t="shared" si="23"/>
        <v>0</v>
      </c>
      <c r="K105" s="445">
        <f t="shared" si="23"/>
        <v>0</v>
      </c>
      <c r="L105" s="445">
        <f t="shared" si="23"/>
        <v>0</v>
      </c>
      <c r="M105" s="445">
        <f t="shared" si="23"/>
        <v>0</v>
      </c>
      <c r="N105" s="446">
        <f t="shared" si="23"/>
        <v>0</v>
      </c>
      <c r="O105" s="267"/>
    </row>
    <row r="106" spans="1:15" x14ac:dyDescent="0.3">
      <c r="A106" s="267"/>
      <c r="B106" s="296" t="s">
        <v>140</v>
      </c>
      <c r="C106" s="296"/>
      <c r="D106" s="296"/>
      <c r="E106" s="296"/>
      <c r="F106" s="296"/>
      <c r="G106" s="447">
        <f t="shared" si="21"/>
        <v>0</v>
      </c>
      <c r="H106" s="445">
        <f t="shared" si="23"/>
        <v>0</v>
      </c>
      <c r="I106" s="445">
        <f t="shared" si="23"/>
        <v>0</v>
      </c>
      <c r="J106" s="445">
        <f t="shared" si="23"/>
        <v>0</v>
      </c>
      <c r="K106" s="445">
        <f t="shared" si="23"/>
        <v>0</v>
      </c>
      <c r="L106" s="445">
        <f t="shared" si="23"/>
        <v>0</v>
      </c>
      <c r="M106" s="445">
        <f t="shared" si="23"/>
        <v>0</v>
      </c>
      <c r="N106" s="446">
        <f t="shared" si="23"/>
        <v>0</v>
      </c>
      <c r="O106" s="267"/>
    </row>
    <row r="107" spans="1:15" x14ac:dyDescent="0.3">
      <c r="A107" s="267"/>
      <c r="B107" s="296" t="s">
        <v>138</v>
      </c>
      <c r="C107" s="296"/>
      <c r="D107" s="296"/>
      <c r="E107" s="296"/>
      <c r="F107" s="296"/>
      <c r="G107" s="447">
        <f t="shared" si="21"/>
        <v>0</v>
      </c>
      <c r="H107" s="445">
        <f t="shared" si="23"/>
        <v>0</v>
      </c>
      <c r="I107" s="445">
        <f t="shared" si="23"/>
        <v>0</v>
      </c>
      <c r="J107" s="445">
        <f t="shared" si="23"/>
        <v>0</v>
      </c>
      <c r="K107" s="445">
        <f t="shared" si="23"/>
        <v>0</v>
      </c>
      <c r="L107" s="445">
        <f t="shared" si="23"/>
        <v>0</v>
      </c>
      <c r="M107" s="445">
        <f t="shared" si="23"/>
        <v>0</v>
      </c>
      <c r="N107" s="446">
        <f t="shared" si="23"/>
        <v>0</v>
      </c>
      <c r="O107" s="339"/>
    </row>
    <row r="108" spans="1:15" x14ac:dyDescent="0.3">
      <c r="A108" s="267"/>
      <c r="B108" s="296" t="s">
        <v>591</v>
      </c>
      <c r="C108" s="296"/>
      <c r="D108" s="296"/>
      <c r="E108" s="296"/>
      <c r="F108" s="296"/>
      <c r="G108" s="447">
        <f t="shared" si="21"/>
        <v>0</v>
      </c>
      <c r="H108" s="445">
        <f t="shared" si="23"/>
        <v>0</v>
      </c>
      <c r="I108" s="445">
        <f t="shared" si="23"/>
        <v>0</v>
      </c>
      <c r="J108" s="445">
        <f t="shared" si="23"/>
        <v>0</v>
      </c>
      <c r="K108" s="445">
        <f t="shared" si="23"/>
        <v>0</v>
      </c>
      <c r="L108" s="445">
        <f t="shared" si="23"/>
        <v>0</v>
      </c>
      <c r="M108" s="445">
        <f t="shared" si="23"/>
        <v>0</v>
      </c>
      <c r="N108" s="446">
        <f t="shared" si="23"/>
        <v>0</v>
      </c>
      <c r="O108" s="267"/>
    </row>
    <row r="109" spans="1:15" x14ac:dyDescent="0.3">
      <c r="A109" s="267"/>
      <c r="B109" s="296" t="s">
        <v>592</v>
      </c>
      <c r="C109" s="296"/>
      <c r="D109" s="296"/>
      <c r="E109" s="296"/>
      <c r="F109" s="296"/>
      <c r="G109" s="447">
        <f t="shared" si="21"/>
        <v>0</v>
      </c>
      <c r="H109" s="445">
        <f t="shared" si="23"/>
        <v>0</v>
      </c>
      <c r="I109" s="445">
        <f t="shared" si="23"/>
        <v>0</v>
      </c>
      <c r="J109" s="445">
        <f t="shared" si="23"/>
        <v>0</v>
      </c>
      <c r="K109" s="445">
        <f t="shared" si="23"/>
        <v>0</v>
      </c>
      <c r="L109" s="445">
        <f t="shared" si="23"/>
        <v>0</v>
      </c>
      <c r="M109" s="445">
        <f t="shared" si="23"/>
        <v>0</v>
      </c>
      <c r="N109" s="446">
        <f t="shared" si="23"/>
        <v>0</v>
      </c>
      <c r="O109" s="267"/>
    </row>
    <row r="110" spans="1:15" x14ac:dyDescent="0.3">
      <c r="A110" s="267"/>
      <c r="B110" s="283" t="s">
        <v>149</v>
      </c>
      <c r="C110" s="283"/>
      <c r="D110" s="283"/>
      <c r="E110" s="283"/>
      <c r="F110" s="283"/>
      <c r="G110" s="448">
        <f t="shared" si="21"/>
        <v>0</v>
      </c>
      <c r="H110" s="445">
        <f t="shared" si="23"/>
        <v>0</v>
      </c>
      <c r="I110" s="445">
        <f t="shared" si="23"/>
        <v>0</v>
      </c>
      <c r="J110" s="445">
        <f t="shared" si="23"/>
        <v>0</v>
      </c>
      <c r="K110" s="445">
        <f t="shared" si="23"/>
        <v>0</v>
      </c>
      <c r="L110" s="445">
        <f t="shared" si="23"/>
        <v>0</v>
      </c>
      <c r="M110" s="445">
        <f t="shared" si="23"/>
        <v>0</v>
      </c>
      <c r="N110" s="446">
        <f t="shared" si="23"/>
        <v>0</v>
      </c>
      <c r="O110" s="267"/>
    </row>
    <row r="111" spans="1:15" x14ac:dyDescent="0.3">
      <c r="A111" s="267"/>
      <c r="B111" s="297" t="s">
        <v>150</v>
      </c>
      <c r="C111" s="285"/>
      <c r="D111" s="267"/>
      <c r="E111" s="286"/>
      <c r="F111" s="267"/>
      <c r="G111" s="449">
        <f t="shared" ref="G111:N111" si="24">SUM(G90:G110)</f>
        <v>0</v>
      </c>
      <c r="H111" s="450">
        <f t="shared" si="24"/>
        <v>0</v>
      </c>
      <c r="I111" s="392">
        <f t="shared" si="24"/>
        <v>0</v>
      </c>
      <c r="J111" s="392">
        <f t="shared" si="24"/>
        <v>0</v>
      </c>
      <c r="K111" s="392">
        <f t="shared" si="24"/>
        <v>0</v>
      </c>
      <c r="L111" s="392">
        <f t="shared" si="24"/>
        <v>0</v>
      </c>
      <c r="M111" s="392">
        <f t="shared" si="24"/>
        <v>0</v>
      </c>
      <c r="N111" s="393">
        <f t="shared" si="24"/>
        <v>0</v>
      </c>
      <c r="O111" s="267"/>
    </row>
    <row r="112" spans="1:15" ht="7.95" customHeight="1" x14ac:dyDescent="0.3">
      <c r="A112" s="267"/>
      <c r="B112" s="297"/>
      <c r="C112" s="285"/>
      <c r="D112" s="267"/>
      <c r="E112" s="298"/>
      <c r="F112" s="267"/>
      <c r="G112" s="689"/>
      <c r="H112" s="690"/>
      <c r="I112" s="690"/>
      <c r="J112" s="690"/>
      <c r="K112" s="690"/>
      <c r="L112" s="690"/>
      <c r="M112" s="690"/>
      <c r="N112" s="691"/>
      <c r="O112" s="267"/>
    </row>
    <row r="113" spans="1:15" x14ac:dyDescent="0.3">
      <c r="A113" s="267"/>
      <c r="B113" s="299" t="s">
        <v>151</v>
      </c>
      <c r="C113" s="300"/>
      <c r="D113" s="301"/>
      <c r="E113" s="301"/>
      <c r="F113" s="301"/>
      <c r="G113" s="302">
        <v>0</v>
      </c>
      <c r="H113" s="325">
        <v>0</v>
      </c>
      <c r="I113" s="303">
        <v>0</v>
      </c>
      <c r="J113" s="303">
        <v>0</v>
      </c>
      <c r="K113" s="303">
        <v>0</v>
      </c>
      <c r="L113" s="303">
        <v>0</v>
      </c>
      <c r="M113" s="303">
        <v>0</v>
      </c>
      <c r="N113" s="304">
        <v>0</v>
      </c>
      <c r="O113" s="267"/>
    </row>
    <row r="114" spans="1:15" x14ac:dyDescent="0.3">
      <c r="A114" s="267"/>
      <c r="B114" s="305" t="s">
        <v>152</v>
      </c>
      <c r="C114" s="306"/>
      <c r="D114" s="307"/>
      <c r="E114" s="307"/>
      <c r="F114" s="308"/>
      <c r="G114" s="309">
        <v>0</v>
      </c>
      <c r="H114" s="326">
        <v>0</v>
      </c>
      <c r="I114" s="310">
        <v>0</v>
      </c>
      <c r="J114" s="310">
        <v>0</v>
      </c>
      <c r="K114" s="310">
        <v>0</v>
      </c>
      <c r="L114" s="310">
        <v>0</v>
      </c>
      <c r="M114" s="310">
        <v>0</v>
      </c>
      <c r="N114" s="311">
        <v>0</v>
      </c>
      <c r="O114" s="267"/>
    </row>
    <row r="115" spans="1:15" ht="15" thickBot="1" x14ac:dyDescent="0.35">
      <c r="A115" s="267"/>
      <c r="B115" s="330" t="s">
        <v>153</v>
      </c>
      <c r="C115" s="331"/>
      <c r="D115" s="331"/>
      <c r="E115" s="331"/>
      <c r="F115" s="332"/>
      <c r="G115" s="451">
        <f>SUM(G113:G114)</f>
        <v>0</v>
      </c>
      <c r="H115" s="452">
        <f>SUM(H113:H114)</f>
        <v>0</v>
      </c>
      <c r="I115" s="453">
        <f t="shared" ref="I115:N115" si="25">SUM(I113:I114)</f>
        <v>0</v>
      </c>
      <c r="J115" s="453">
        <f t="shared" si="25"/>
        <v>0</v>
      </c>
      <c r="K115" s="453">
        <f t="shared" si="25"/>
        <v>0</v>
      </c>
      <c r="L115" s="453">
        <f t="shared" si="25"/>
        <v>0</v>
      </c>
      <c r="M115" s="453">
        <f>SUM(M113:M114)</f>
        <v>0</v>
      </c>
      <c r="N115" s="454">
        <f t="shared" si="25"/>
        <v>0</v>
      </c>
      <c r="O115" s="267"/>
    </row>
    <row r="116" spans="1:15" ht="15.6" thickTop="1" thickBot="1" x14ac:dyDescent="0.35">
      <c r="A116" s="267"/>
      <c r="B116" s="291" t="s">
        <v>154</v>
      </c>
      <c r="C116" s="285"/>
      <c r="D116" s="267"/>
      <c r="E116" s="285"/>
      <c r="F116" s="312" t="s">
        <v>0</v>
      </c>
      <c r="G116" s="455">
        <f>G115+G111</f>
        <v>0</v>
      </c>
      <c r="H116" s="456">
        <f t="shared" ref="H116:N116" si="26">H111+H115</f>
        <v>0</v>
      </c>
      <c r="I116" s="457">
        <f t="shared" si="26"/>
        <v>0</v>
      </c>
      <c r="J116" s="457">
        <f t="shared" si="26"/>
        <v>0</v>
      </c>
      <c r="K116" s="457">
        <f t="shared" si="26"/>
        <v>0</v>
      </c>
      <c r="L116" s="457">
        <f t="shared" si="26"/>
        <v>0</v>
      </c>
      <c r="M116" s="457">
        <f t="shared" si="26"/>
        <v>0</v>
      </c>
      <c r="N116" s="458">
        <f t="shared" si="26"/>
        <v>0</v>
      </c>
      <c r="O116" s="267"/>
    </row>
    <row r="117" spans="1:15" ht="15" thickBot="1" x14ac:dyDescent="0.35">
      <c r="A117" s="267"/>
      <c r="B117" s="285"/>
      <c r="C117" s="285"/>
      <c r="D117" s="285"/>
      <c r="E117" s="285"/>
      <c r="F117" s="285"/>
      <c r="G117" s="408"/>
      <c r="H117" s="409"/>
      <c r="I117" s="409"/>
      <c r="J117" s="409"/>
      <c r="K117" s="409"/>
      <c r="L117" s="409"/>
      <c r="M117" s="409"/>
      <c r="N117" s="409"/>
      <c r="O117" s="267"/>
    </row>
    <row r="118" spans="1:15" ht="15" thickBot="1" x14ac:dyDescent="0.35">
      <c r="A118" s="267"/>
      <c r="B118" s="291" t="s">
        <v>155</v>
      </c>
      <c r="C118" s="285"/>
      <c r="D118" s="285"/>
      <c r="E118" s="285"/>
      <c r="F118" s="334" t="s">
        <v>0</v>
      </c>
      <c r="G118" s="411">
        <f>G86-G116</f>
        <v>0</v>
      </c>
      <c r="H118" s="459">
        <f t="shared" ref="H118:N118" si="27">H86-H116</f>
        <v>0</v>
      </c>
      <c r="I118" s="412">
        <f t="shared" si="27"/>
        <v>0</v>
      </c>
      <c r="J118" s="412">
        <f t="shared" si="27"/>
        <v>0</v>
      </c>
      <c r="K118" s="412">
        <f t="shared" si="27"/>
        <v>0</v>
      </c>
      <c r="L118" s="412">
        <f t="shared" si="27"/>
        <v>0</v>
      </c>
      <c r="M118" s="412">
        <f t="shared" si="27"/>
        <v>0</v>
      </c>
      <c r="N118" s="413">
        <f t="shared" si="27"/>
        <v>0</v>
      </c>
      <c r="O118" s="267"/>
    </row>
    <row r="119" spans="1:15" x14ac:dyDescent="0.3">
      <c r="A119" s="267"/>
      <c r="B119" s="291"/>
      <c r="C119" s="285"/>
      <c r="D119" s="285"/>
      <c r="E119" s="285"/>
      <c r="F119" s="285"/>
      <c r="G119" s="286"/>
      <c r="H119" s="313"/>
      <c r="I119" s="313"/>
      <c r="J119" s="313"/>
      <c r="K119" s="313"/>
      <c r="L119" s="313"/>
      <c r="M119" s="313"/>
      <c r="N119" s="313"/>
      <c r="O119" s="267"/>
    </row>
    <row r="120" spans="1:15" ht="15" thickBot="1" x14ac:dyDescent="0.35">
      <c r="A120" s="274"/>
      <c r="B120" s="686" t="s">
        <v>593</v>
      </c>
      <c r="C120" s="686"/>
      <c r="D120" s="686"/>
      <c r="E120" s="314"/>
      <c r="F120" s="314"/>
      <c r="G120" s="314"/>
      <c r="H120" s="314"/>
      <c r="I120" s="314"/>
      <c r="J120" s="314"/>
      <c r="K120" s="338"/>
      <c r="L120" s="338"/>
      <c r="M120" s="338"/>
      <c r="N120" s="338"/>
      <c r="O120" s="274"/>
    </row>
    <row r="121" spans="1:15" ht="15" thickBot="1" x14ac:dyDescent="0.35">
      <c r="A121" s="274"/>
      <c r="B121" s="530" t="s">
        <v>630</v>
      </c>
      <c r="C121" s="274"/>
      <c r="D121" s="274"/>
      <c r="E121" s="356"/>
      <c r="F121" s="335"/>
      <c r="G121" s="270" t="s">
        <v>157</v>
      </c>
      <c r="H121" s="271" t="s">
        <v>158</v>
      </c>
      <c r="I121" s="271" t="s">
        <v>159</v>
      </c>
      <c r="J121" s="271" t="s">
        <v>160</v>
      </c>
      <c r="K121" s="271" t="s">
        <v>161</v>
      </c>
      <c r="L121" s="271" t="s">
        <v>162</v>
      </c>
      <c r="M121" s="272" t="s">
        <v>163</v>
      </c>
      <c r="N121" s="272" t="s">
        <v>164</v>
      </c>
      <c r="O121" s="274"/>
    </row>
    <row r="122" spans="1:15" x14ac:dyDescent="0.3">
      <c r="A122" s="274"/>
      <c r="B122" s="671" t="s">
        <v>594</v>
      </c>
      <c r="C122" s="672"/>
      <c r="D122" s="672"/>
      <c r="E122" s="672"/>
      <c r="F122" s="673"/>
      <c r="G122" s="418">
        <v>0</v>
      </c>
      <c r="H122" s="464">
        <v>0</v>
      </c>
      <c r="I122" s="419">
        <v>0</v>
      </c>
      <c r="J122" s="419">
        <v>0</v>
      </c>
      <c r="K122" s="419">
        <v>0</v>
      </c>
      <c r="L122" s="419">
        <v>0</v>
      </c>
      <c r="M122" s="419">
        <v>0</v>
      </c>
      <c r="N122" s="420">
        <v>0</v>
      </c>
      <c r="O122" s="274"/>
    </row>
    <row r="123" spans="1:15" x14ac:dyDescent="0.3">
      <c r="A123" s="274"/>
      <c r="B123" s="674" t="s">
        <v>595</v>
      </c>
      <c r="C123" s="675"/>
      <c r="D123" s="675"/>
      <c r="E123" s="675"/>
      <c r="F123" s="676"/>
      <c r="G123" s="377">
        <v>0</v>
      </c>
      <c r="H123" s="368">
        <v>0</v>
      </c>
      <c r="I123" s="421">
        <v>0</v>
      </c>
      <c r="J123" s="421">
        <v>0</v>
      </c>
      <c r="K123" s="421">
        <v>0</v>
      </c>
      <c r="L123" s="421">
        <v>0</v>
      </c>
      <c r="M123" s="421">
        <v>0</v>
      </c>
      <c r="N123" s="422">
        <v>0</v>
      </c>
      <c r="O123" s="274"/>
    </row>
    <row r="124" spans="1:15" ht="15" thickBot="1" x14ac:dyDescent="0.35">
      <c r="A124" s="274"/>
      <c r="B124" s="700"/>
      <c r="C124" s="701"/>
      <c r="D124" s="701"/>
      <c r="E124" s="701"/>
      <c r="F124" s="705"/>
      <c r="G124" s="423">
        <v>0</v>
      </c>
      <c r="H124" s="465">
        <v>0</v>
      </c>
      <c r="I124" s="424">
        <v>0</v>
      </c>
      <c r="J124" s="424">
        <v>0</v>
      </c>
      <c r="K124" s="424">
        <v>0</v>
      </c>
      <c r="L124" s="424">
        <v>0</v>
      </c>
      <c r="M124" s="424">
        <v>0</v>
      </c>
      <c r="N124" s="425">
        <v>0</v>
      </c>
      <c r="O124" s="274"/>
    </row>
    <row r="125" spans="1:15" ht="15.6" thickTop="1" thickBot="1" x14ac:dyDescent="0.35">
      <c r="A125" s="274"/>
      <c r="B125" s="274"/>
      <c r="C125" s="274"/>
      <c r="D125" s="274"/>
      <c r="E125" s="506" t="s">
        <v>637</v>
      </c>
      <c r="F125" s="315"/>
      <c r="G125" s="466">
        <f t="shared" ref="G125:N125" si="28">SUM(G122:G124)</f>
        <v>0</v>
      </c>
      <c r="H125" s="467">
        <f t="shared" si="28"/>
        <v>0</v>
      </c>
      <c r="I125" s="468">
        <f t="shared" si="28"/>
        <v>0</v>
      </c>
      <c r="J125" s="468">
        <f t="shared" si="28"/>
        <v>0</v>
      </c>
      <c r="K125" s="468">
        <f t="shared" si="28"/>
        <v>0</v>
      </c>
      <c r="L125" s="468">
        <f t="shared" si="28"/>
        <v>0</v>
      </c>
      <c r="M125" s="468">
        <f t="shared" si="28"/>
        <v>0</v>
      </c>
      <c r="N125" s="469">
        <f t="shared" si="28"/>
        <v>0</v>
      </c>
      <c r="O125" s="274"/>
    </row>
    <row r="126" spans="1:15" x14ac:dyDescent="0.3">
      <c r="A126" s="274"/>
      <c r="B126" s="274"/>
      <c r="C126" s="274"/>
      <c r="D126" s="274"/>
      <c r="E126" s="506" t="s">
        <v>599</v>
      </c>
      <c r="F126" s="315"/>
      <c r="G126" s="470">
        <f t="shared" ref="G126:N126" si="29">G118-G125</f>
        <v>0</v>
      </c>
      <c r="H126" s="471">
        <f t="shared" si="29"/>
        <v>0</v>
      </c>
      <c r="I126" s="472">
        <f t="shared" si="29"/>
        <v>0</v>
      </c>
      <c r="J126" s="472">
        <f t="shared" si="29"/>
        <v>0</v>
      </c>
      <c r="K126" s="472">
        <f t="shared" si="29"/>
        <v>0</v>
      </c>
      <c r="L126" s="472">
        <f t="shared" si="29"/>
        <v>0</v>
      </c>
      <c r="M126" s="472">
        <f t="shared" si="29"/>
        <v>0</v>
      </c>
      <c r="N126" s="473">
        <f t="shared" si="29"/>
        <v>0</v>
      </c>
      <c r="O126" s="274"/>
    </row>
    <row r="127" spans="1:15" ht="15" thickBot="1" x14ac:dyDescent="0.35">
      <c r="A127" s="274"/>
      <c r="B127" s="274"/>
      <c r="C127" s="274"/>
      <c r="D127" s="274"/>
      <c r="E127" s="506" t="s">
        <v>638</v>
      </c>
      <c r="F127" s="315"/>
      <c r="G127" s="474" t="e">
        <f t="shared" ref="G127:N127" si="30">G118/G125</f>
        <v>#DIV/0!</v>
      </c>
      <c r="H127" s="475" t="e">
        <f t="shared" si="30"/>
        <v>#DIV/0!</v>
      </c>
      <c r="I127" s="476" t="e">
        <f t="shared" si="30"/>
        <v>#DIV/0!</v>
      </c>
      <c r="J127" s="476" t="e">
        <f t="shared" si="30"/>
        <v>#DIV/0!</v>
      </c>
      <c r="K127" s="476" t="e">
        <f t="shared" si="30"/>
        <v>#DIV/0!</v>
      </c>
      <c r="L127" s="476" t="e">
        <f t="shared" si="30"/>
        <v>#DIV/0!</v>
      </c>
      <c r="M127" s="476" t="e">
        <f t="shared" si="30"/>
        <v>#DIV/0!</v>
      </c>
      <c r="N127" s="477" t="e">
        <f t="shared" si="30"/>
        <v>#DIV/0!</v>
      </c>
      <c r="O127" s="274"/>
    </row>
    <row r="128" spans="1:15" ht="15" thickBot="1" x14ac:dyDescent="0.35">
      <c r="A128" s="274"/>
      <c r="B128" s="292"/>
      <c r="C128" s="273"/>
      <c r="D128" s="274"/>
      <c r="E128" s="274"/>
      <c r="F128" s="274"/>
      <c r="G128" s="274"/>
      <c r="H128" s="274"/>
      <c r="I128" s="274"/>
      <c r="J128" s="274"/>
      <c r="K128" s="274"/>
      <c r="L128" s="274"/>
      <c r="M128" s="274"/>
      <c r="N128" s="274"/>
      <c r="O128" s="274"/>
    </row>
    <row r="129" spans="1:14" ht="15" thickBot="1" x14ac:dyDescent="0.35">
      <c r="A129" s="486"/>
      <c r="B129" s="484" t="s">
        <v>631</v>
      </c>
      <c r="C129" s="486"/>
      <c r="D129" s="486"/>
      <c r="E129" s="487"/>
      <c r="F129" s="517"/>
      <c r="G129" s="488" t="s">
        <v>157</v>
      </c>
      <c r="H129" s="489" t="s">
        <v>158</v>
      </c>
      <c r="I129" s="489" t="s">
        <v>159</v>
      </c>
      <c r="J129" s="489" t="s">
        <v>160</v>
      </c>
      <c r="K129" s="489" t="s">
        <v>161</v>
      </c>
      <c r="L129" s="489" t="s">
        <v>162</v>
      </c>
      <c r="M129" s="490" t="s">
        <v>163</v>
      </c>
      <c r="N129" s="490" t="s">
        <v>164</v>
      </c>
    </row>
    <row r="130" spans="1:14" x14ac:dyDescent="0.3">
      <c r="A130" s="486"/>
      <c r="B130" s="677" t="s">
        <v>596</v>
      </c>
      <c r="C130" s="678"/>
      <c r="D130" s="678"/>
      <c r="E130" s="678"/>
      <c r="F130" s="679"/>
      <c r="G130" s="491">
        <v>0</v>
      </c>
      <c r="H130" s="518">
        <v>0</v>
      </c>
      <c r="I130" s="492">
        <v>0</v>
      </c>
      <c r="J130" s="492">
        <v>0</v>
      </c>
      <c r="K130" s="492">
        <v>0</v>
      </c>
      <c r="L130" s="492">
        <v>0</v>
      </c>
      <c r="M130" s="492">
        <v>0</v>
      </c>
      <c r="N130" s="493">
        <v>0</v>
      </c>
    </row>
    <row r="131" spans="1:14" x14ac:dyDescent="0.3">
      <c r="A131" s="486"/>
      <c r="B131" s="680" t="s">
        <v>597</v>
      </c>
      <c r="C131" s="681"/>
      <c r="D131" s="681"/>
      <c r="E131" s="681"/>
      <c r="F131" s="682"/>
      <c r="G131" s="494">
        <v>0</v>
      </c>
      <c r="H131" s="519">
        <v>0</v>
      </c>
      <c r="I131" s="495">
        <v>0</v>
      </c>
      <c r="J131" s="495">
        <v>0</v>
      </c>
      <c r="K131" s="495">
        <v>0</v>
      </c>
      <c r="L131" s="495">
        <v>0</v>
      </c>
      <c r="M131" s="495">
        <v>0</v>
      </c>
      <c r="N131" s="496">
        <v>0</v>
      </c>
    </row>
    <row r="132" spans="1:14" x14ac:dyDescent="0.3">
      <c r="A132" s="486"/>
      <c r="B132" s="680" t="s">
        <v>598</v>
      </c>
      <c r="C132" s="681"/>
      <c r="D132" s="681"/>
      <c r="E132" s="681"/>
      <c r="F132" s="682"/>
      <c r="G132" s="497">
        <v>0</v>
      </c>
      <c r="H132" s="520">
        <v>0</v>
      </c>
      <c r="I132" s="498">
        <v>0</v>
      </c>
      <c r="J132" s="498">
        <v>0</v>
      </c>
      <c r="K132" s="498">
        <v>0</v>
      </c>
      <c r="L132" s="498">
        <v>0</v>
      </c>
      <c r="M132" s="498">
        <v>0</v>
      </c>
      <c r="N132" s="499">
        <v>0</v>
      </c>
    </row>
    <row r="133" spans="1:14" x14ac:dyDescent="0.3">
      <c r="A133" s="486"/>
      <c r="B133" s="680" t="s">
        <v>632</v>
      </c>
      <c r="C133" s="681"/>
      <c r="D133" s="681"/>
      <c r="E133" s="681"/>
      <c r="F133" s="682"/>
      <c r="G133" s="497">
        <v>0</v>
      </c>
      <c r="H133" s="520">
        <v>0</v>
      </c>
      <c r="I133" s="498">
        <v>0</v>
      </c>
      <c r="J133" s="498">
        <v>0</v>
      </c>
      <c r="K133" s="498">
        <v>0</v>
      </c>
      <c r="L133" s="498">
        <v>0</v>
      </c>
      <c r="M133" s="498">
        <v>0</v>
      </c>
      <c r="N133" s="499">
        <v>0</v>
      </c>
    </row>
    <row r="134" spans="1:14" x14ac:dyDescent="0.3">
      <c r="A134" s="486"/>
      <c r="B134" s="680" t="s">
        <v>633</v>
      </c>
      <c r="C134" s="681"/>
      <c r="D134" s="681"/>
      <c r="E134" s="681"/>
      <c r="F134" s="682"/>
      <c r="G134" s="497">
        <v>0</v>
      </c>
      <c r="H134" s="520">
        <v>0</v>
      </c>
      <c r="I134" s="498">
        <v>0</v>
      </c>
      <c r="J134" s="498">
        <v>0</v>
      </c>
      <c r="K134" s="498">
        <v>0</v>
      </c>
      <c r="L134" s="498">
        <v>0</v>
      </c>
      <c r="M134" s="498">
        <v>0</v>
      </c>
      <c r="N134" s="499">
        <v>0</v>
      </c>
    </row>
    <row r="135" spans="1:14" ht="15" thickBot="1" x14ac:dyDescent="0.35">
      <c r="A135" s="486"/>
      <c r="B135" s="662"/>
      <c r="C135" s="663"/>
      <c r="D135" s="663"/>
      <c r="E135" s="663"/>
      <c r="F135" s="664"/>
      <c r="G135" s="500">
        <v>0</v>
      </c>
      <c r="H135" s="521">
        <v>0</v>
      </c>
      <c r="I135" s="501">
        <v>0</v>
      </c>
      <c r="J135" s="501">
        <v>0</v>
      </c>
      <c r="K135" s="501">
        <v>0</v>
      </c>
      <c r="L135" s="501">
        <v>0</v>
      </c>
      <c r="M135" s="501">
        <v>0</v>
      </c>
      <c r="N135" s="502">
        <v>0</v>
      </c>
    </row>
    <row r="136" spans="1:14" ht="15.6" thickTop="1" thickBot="1" x14ac:dyDescent="0.35">
      <c r="A136" s="486"/>
      <c r="B136" s="486"/>
      <c r="C136" s="486"/>
      <c r="D136" s="486"/>
      <c r="E136" s="506" t="s">
        <v>639</v>
      </c>
      <c r="F136" s="506"/>
      <c r="G136" s="522">
        <f>SUM(G130:G135)</f>
        <v>0</v>
      </c>
      <c r="H136" s="523">
        <f>SUM(H130:H135)</f>
        <v>0</v>
      </c>
      <c r="I136" s="524">
        <f t="shared" ref="I136:N136" si="31">SUM(I130:I135)</f>
        <v>0</v>
      </c>
      <c r="J136" s="524">
        <f t="shared" si="31"/>
        <v>0</v>
      </c>
      <c r="K136" s="524">
        <f t="shared" si="31"/>
        <v>0</v>
      </c>
      <c r="L136" s="524">
        <f t="shared" si="31"/>
        <v>0</v>
      </c>
      <c r="M136" s="524">
        <f t="shared" si="31"/>
        <v>0</v>
      </c>
      <c r="N136" s="525">
        <f t="shared" si="31"/>
        <v>0</v>
      </c>
    </row>
    <row r="137" spans="1:14" x14ac:dyDescent="0.3">
      <c r="A137" s="486"/>
      <c r="B137" s="486"/>
      <c r="C137" s="486"/>
      <c r="D137" s="486"/>
      <c r="E137" s="506"/>
      <c r="F137" s="506"/>
      <c r="G137" s="526"/>
      <c r="H137" s="526"/>
      <c r="I137" s="526"/>
      <c r="J137" s="526"/>
      <c r="K137" s="526"/>
      <c r="L137" s="526"/>
      <c r="M137" s="526"/>
      <c r="N137" s="526"/>
    </row>
    <row r="138" spans="1:14" x14ac:dyDescent="0.3">
      <c r="A138" s="486"/>
      <c r="B138" s="486"/>
      <c r="C138" s="486"/>
      <c r="D138" s="486"/>
      <c r="E138" s="506" t="s">
        <v>640</v>
      </c>
      <c r="F138" s="506"/>
      <c r="G138" s="531" t="e">
        <f>G118/(G125+G136)</f>
        <v>#DIV/0!</v>
      </c>
      <c r="H138" s="531" t="e">
        <f t="shared" ref="H138:N138" si="32">H118/(H125+H136)</f>
        <v>#DIV/0!</v>
      </c>
      <c r="I138" s="531" t="e">
        <f t="shared" si="32"/>
        <v>#DIV/0!</v>
      </c>
      <c r="J138" s="531" t="e">
        <f t="shared" si="32"/>
        <v>#DIV/0!</v>
      </c>
      <c r="K138" s="531" t="e">
        <f t="shared" si="32"/>
        <v>#DIV/0!</v>
      </c>
      <c r="L138" s="531" t="e">
        <f t="shared" si="32"/>
        <v>#DIV/0!</v>
      </c>
      <c r="M138" s="531" t="e">
        <f t="shared" si="32"/>
        <v>#DIV/0!</v>
      </c>
      <c r="N138" s="531" t="e">
        <f t="shared" si="32"/>
        <v>#DIV/0!</v>
      </c>
    </row>
    <row r="139" spans="1:14" x14ac:dyDescent="0.3">
      <c r="A139" s="527"/>
      <c r="B139" s="527"/>
      <c r="C139" s="527"/>
      <c r="D139" s="527"/>
      <c r="E139" s="506" t="s">
        <v>636</v>
      </c>
      <c r="F139" s="528"/>
      <c r="G139" s="529">
        <f>G126-G136</f>
        <v>0</v>
      </c>
      <c r="H139" s="529">
        <f>H126-H136</f>
        <v>0</v>
      </c>
      <c r="I139" s="529">
        <f t="shared" ref="I139:N139" si="33">I126-I136</f>
        <v>0</v>
      </c>
      <c r="J139" s="529">
        <f t="shared" si="33"/>
        <v>0</v>
      </c>
      <c r="K139" s="529">
        <f t="shared" si="33"/>
        <v>0</v>
      </c>
      <c r="L139" s="529">
        <f t="shared" si="33"/>
        <v>0</v>
      </c>
      <c r="M139" s="529">
        <f t="shared" si="33"/>
        <v>0</v>
      </c>
      <c r="N139" s="529">
        <f t="shared" si="33"/>
        <v>0</v>
      </c>
    </row>
  </sheetData>
  <mergeCells count="44">
    <mergeCell ref="B58:E58"/>
    <mergeCell ref="F58:G58"/>
    <mergeCell ref="B124:F124"/>
    <mergeCell ref="B9:N9"/>
    <mergeCell ref="C15:E15"/>
    <mergeCell ref="C16:E16"/>
    <mergeCell ref="B54:D54"/>
    <mergeCell ref="F55:G55"/>
    <mergeCell ref="B56:E56"/>
    <mergeCell ref="F56:G56"/>
    <mergeCell ref="H18:N18"/>
    <mergeCell ref="E60:G60"/>
    <mergeCell ref="B57:E57"/>
    <mergeCell ref="F57:G57"/>
    <mergeCell ref="E59:G59"/>
    <mergeCell ref="C81:E81"/>
    <mergeCell ref="H84:N84"/>
    <mergeCell ref="B120:D120"/>
    <mergeCell ref="E61:G61"/>
    <mergeCell ref="G112:N112"/>
    <mergeCell ref="F64:G64"/>
    <mergeCell ref="B65:E65"/>
    <mergeCell ref="F65:G65"/>
    <mergeCell ref="B66:E66"/>
    <mergeCell ref="F66:G66"/>
    <mergeCell ref="B67:E67"/>
    <mergeCell ref="F67:G67"/>
    <mergeCell ref="B68:E68"/>
    <mergeCell ref="F68:G68"/>
    <mergeCell ref="B69:E69"/>
    <mergeCell ref="F69:G69"/>
    <mergeCell ref="B135:F135"/>
    <mergeCell ref="B70:E70"/>
    <mergeCell ref="F70:G70"/>
    <mergeCell ref="E71:G71"/>
    <mergeCell ref="E73:G73"/>
    <mergeCell ref="B122:F122"/>
    <mergeCell ref="B123:F123"/>
    <mergeCell ref="B130:F130"/>
    <mergeCell ref="B131:F131"/>
    <mergeCell ref="B132:F132"/>
    <mergeCell ref="B133:F133"/>
    <mergeCell ref="B134:F134"/>
    <mergeCell ref="C82:E82"/>
  </mergeCells>
  <conditionalFormatting sqref="H61:N63">
    <cfRule type="cellIs" dxfId="4" priority="5" operator="equal">
      <formula>#DIV/0!</formula>
    </cfRule>
  </conditionalFormatting>
  <conditionalFormatting sqref="H127:N127">
    <cfRule type="cellIs" dxfId="3" priority="4" operator="equal">
      <formula>#DIV/0!</formula>
    </cfRule>
  </conditionalFormatting>
  <conditionalFormatting sqref="G127">
    <cfRule type="cellIs" dxfId="2" priority="3" operator="equal">
      <formula>#DIV/0!</formula>
    </cfRule>
  </conditionalFormatting>
  <conditionalFormatting sqref="H73:N74">
    <cfRule type="cellIs" dxfId="1" priority="2" operator="equal">
      <formula>#DIV/0!</formula>
    </cfRule>
  </conditionalFormatting>
  <conditionalFormatting sqref="G138:N138">
    <cfRule type="cellIs" dxfId="0" priority="1" operator="equal">
      <formula>#DIV/0!</formula>
    </cfRule>
  </conditionalFormatting>
  <pageMargins left="0.7" right="0.7" top="0.75" bottom="0.75" header="0.3" footer="0.3"/>
  <pageSetup scale="64" orientation="portrait" r:id="rId1"/>
  <headerFooter>
    <oddFooter>&amp;L2015 WSHFC 9% Addendum&amp;R&amp;A, &amp;P</oddFooter>
  </headerFooter>
  <rowBreaks count="1" manualBreakCount="1">
    <brk id="75" max="16383" man="1"/>
  </rowBreaks>
  <ignoredErrors>
    <ignoredError sqref="H90:N110 I24:N44"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19"/>
  <sheetViews>
    <sheetView zoomScaleNormal="100" workbookViewId="0">
      <selection activeCell="F24" sqref="F24"/>
    </sheetView>
  </sheetViews>
  <sheetFormatPr defaultColWidth="9.109375" defaultRowHeight="14.4" x14ac:dyDescent="0.3"/>
  <cols>
    <col min="1" max="1" width="2.5546875" style="10" customWidth="1"/>
    <col min="2" max="2" width="32.44140625" style="10" customWidth="1"/>
    <col min="3" max="3" width="12.33203125" style="10" customWidth="1"/>
    <col min="4" max="4" width="10.109375" style="10" customWidth="1"/>
    <col min="5" max="5" width="13.109375" style="10" customWidth="1"/>
    <col min="6" max="6" width="12" style="10" customWidth="1"/>
    <col min="7" max="7" width="10.88671875" style="10" bestFit="1" customWidth="1"/>
    <col min="8" max="8" width="12.33203125" style="10" bestFit="1" customWidth="1"/>
    <col min="9" max="9" width="13.6640625" style="10" customWidth="1"/>
    <col min="10" max="10" width="14.5546875" style="10" customWidth="1"/>
    <col min="11" max="11" width="14.33203125" style="10" customWidth="1"/>
    <col min="12" max="12" width="1.5546875" style="10" customWidth="1"/>
    <col min="13" max="13" width="2.5546875" style="10" customWidth="1"/>
    <col min="14" max="16384" width="9.109375" style="10"/>
  </cols>
  <sheetData>
    <row r="1" spans="1:13" ht="18" x14ac:dyDescent="0.35">
      <c r="A1" s="11"/>
      <c r="B1" s="721" t="s">
        <v>237</v>
      </c>
      <c r="C1" s="722"/>
      <c r="D1" s="722"/>
      <c r="E1" s="722"/>
      <c r="F1" s="722"/>
      <c r="G1" s="722"/>
      <c r="H1" s="722"/>
      <c r="I1" s="722"/>
      <c r="J1" s="722"/>
      <c r="K1" s="482"/>
      <c r="L1" s="170"/>
      <c r="M1" s="11"/>
    </row>
    <row r="2" spans="1:13" ht="13.5" customHeight="1" x14ac:dyDescent="0.3">
      <c r="B2" s="723" t="s">
        <v>238</v>
      </c>
      <c r="C2" s="723"/>
      <c r="D2" s="723"/>
      <c r="E2" s="723"/>
      <c r="F2" s="723"/>
      <c r="G2" s="723"/>
      <c r="H2" s="723"/>
      <c r="I2" s="723"/>
      <c r="J2" s="722"/>
    </row>
    <row r="3" spans="1:13" ht="18" x14ac:dyDescent="0.35">
      <c r="A3" s="11"/>
      <c r="B3" s="482"/>
      <c r="C3" s="482"/>
      <c r="D3" s="482"/>
      <c r="E3" s="482"/>
      <c r="F3" s="482"/>
      <c r="G3" s="482"/>
      <c r="H3" s="482"/>
      <c r="I3" s="482"/>
      <c r="J3" s="482"/>
      <c r="K3" s="482"/>
      <c r="L3" s="482"/>
      <c r="M3" s="11"/>
    </row>
    <row r="4" spans="1:13" ht="15" thickBot="1" x14ac:dyDescent="0.35"/>
    <row r="5" spans="1:13" ht="15" customHeight="1" x14ac:dyDescent="0.3">
      <c r="B5" s="724" t="s">
        <v>239</v>
      </c>
      <c r="C5" s="726" t="s">
        <v>240</v>
      </c>
      <c r="D5" s="727"/>
      <c r="E5" s="728"/>
      <c r="F5" s="726" t="s">
        <v>241</v>
      </c>
      <c r="G5" s="727"/>
      <c r="H5" s="728"/>
      <c r="I5" s="729" t="s">
        <v>223</v>
      </c>
      <c r="J5" s="731" t="s">
        <v>224</v>
      </c>
    </row>
    <row r="6" spans="1:13" ht="55.8" thickBot="1" x14ac:dyDescent="0.35">
      <c r="B6" s="725"/>
      <c r="C6" s="190" t="s">
        <v>242</v>
      </c>
      <c r="D6" s="191" t="s">
        <v>243</v>
      </c>
      <c r="E6" s="192" t="s">
        <v>240</v>
      </c>
      <c r="F6" s="190" t="s">
        <v>244</v>
      </c>
      <c r="G6" s="191" t="s">
        <v>245</v>
      </c>
      <c r="H6" s="192" t="s">
        <v>241</v>
      </c>
      <c r="I6" s="730"/>
      <c r="J6" s="732"/>
    </row>
    <row r="7" spans="1:13" x14ac:dyDescent="0.3">
      <c r="B7" s="79" t="s">
        <v>8</v>
      </c>
      <c r="C7" s="75"/>
      <c r="D7" s="75"/>
      <c r="E7" s="193" t="e">
        <f t="shared" ref="E7:E18" si="0">C7/(C7+D7)</f>
        <v>#DIV/0!</v>
      </c>
      <c r="F7" s="194"/>
      <c r="G7" s="75"/>
      <c r="H7" s="193" t="str">
        <f>IF(F7=0,"",F7/(F7+G7))</f>
        <v/>
      </c>
      <c r="I7" s="195" t="e">
        <f t="shared" ref="I7:I19" si="1">MIN(E7,H7)</f>
        <v>#DIV/0!</v>
      </c>
      <c r="J7" s="73"/>
    </row>
    <row r="8" spans="1:13" x14ac:dyDescent="0.3">
      <c r="B8" s="80" t="s">
        <v>9</v>
      </c>
      <c r="C8" s="76"/>
      <c r="D8" s="76"/>
      <c r="E8" s="193" t="e">
        <f t="shared" si="0"/>
        <v>#DIV/0!</v>
      </c>
      <c r="F8" s="196"/>
      <c r="G8" s="76"/>
      <c r="H8" s="193" t="str">
        <f t="shared" ref="H8:H18" si="2">IF(F8=0,"",F8/(F8+G8))</f>
        <v/>
      </c>
      <c r="I8" s="197" t="e">
        <f t="shared" si="1"/>
        <v>#DIV/0!</v>
      </c>
      <c r="J8" s="74" t="s">
        <v>12</v>
      </c>
    </row>
    <row r="9" spans="1:13" x14ac:dyDescent="0.3">
      <c r="B9" s="80" t="s">
        <v>10</v>
      </c>
      <c r="C9" s="76"/>
      <c r="D9" s="76"/>
      <c r="E9" s="193" t="e">
        <f t="shared" si="0"/>
        <v>#DIV/0!</v>
      </c>
      <c r="F9" s="196"/>
      <c r="G9" s="76"/>
      <c r="H9" s="193" t="str">
        <f t="shared" si="2"/>
        <v/>
      </c>
      <c r="I9" s="197" t="e">
        <f t="shared" si="1"/>
        <v>#DIV/0!</v>
      </c>
      <c r="J9" s="74"/>
    </row>
    <row r="10" spans="1:13" x14ac:dyDescent="0.3">
      <c r="B10" s="80" t="s">
        <v>11</v>
      </c>
      <c r="C10" s="76"/>
      <c r="D10" s="76"/>
      <c r="E10" s="193" t="e">
        <f t="shared" si="0"/>
        <v>#DIV/0!</v>
      </c>
      <c r="F10" s="196"/>
      <c r="G10" s="76"/>
      <c r="H10" s="193" t="str">
        <f t="shared" si="2"/>
        <v/>
      </c>
      <c r="I10" s="197" t="e">
        <f t="shared" si="1"/>
        <v>#DIV/0!</v>
      </c>
      <c r="J10" s="74" t="s">
        <v>12</v>
      </c>
    </row>
    <row r="11" spans="1:13" x14ac:dyDescent="0.3">
      <c r="B11" s="80" t="s">
        <v>35</v>
      </c>
      <c r="C11" s="76"/>
      <c r="D11" s="76"/>
      <c r="E11" s="193" t="e">
        <f t="shared" si="0"/>
        <v>#DIV/0!</v>
      </c>
      <c r="F11" s="196"/>
      <c r="G11" s="76"/>
      <c r="H11" s="193" t="str">
        <f t="shared" si="2"/>
        <v/>
      </c>
      <c r="I11" s="197" t="e">
        <f t="shared" si="1"/>
        <v>#DIV/0!</v>
      </c>
      <c r="J11" s="74"/>
    </row>
    <row r="12" spans="1:13" x14ac:dyDescent="0.3">
      <c r="B12" s="80" t="s">
        <v>34</v>
      </c>
      <c r="C12" s="76"/>
      <c r="D12" s="76"/>
      <c r="E12" s="193" t="e">
        <f t="shared" si="0"/>
        <v>#DIV/0!</v>
      </c>
      <c r="F12" s="196"/>
      <c r="G12" s="76"/>
      <c r="H12" s="193" t="str">
        <f t="shared" si="2"/>
        <v/>
      </c>
      <c r="I12" s="197" t="e">
        <f t="shared" si="1"/>
        <v>#DIV/0!</v>
      </c>
      <c r="J12" s="74"/>
    </row>
    <row r="13" spans="1:13" x14ac:dyDescent="0.3">
      <c r="B13" s="80" t="s">
        <v>33</v>
      </c>
      <c r="C13" s="76"/>
      <c r="D13" s="76"/>
      <c r="E13" s="193" t="e">
        <f t="shared" si="0"/>
        <v>#DIV/0!</v>
      </c>
      <c r="F13" s="196"/>
      <c r="G13" s="76"/>
      <c r="H13" s="193" t="str">
        <f t="shared" si="2"/>
        <v/>
      </c>
      <c r="I13" s="197" t="e">
        <f t="shared" si="1"/>
        <v>#DIV/0!</v>
      </c>
      <c r="J13" s="74"/>
    </row>
    <row r="14" spans="1:13" x14ac:dyDescent="0.3">
      <c r="B14" s="80" t="s">
        <v>32</v>
      </c>
      <c r="C14" s="76"/>
      <c r="D14" s="76"/>
      <c r="E14" s="193" t="e">
        <f t="shared" si="0"/>
        <v>#DIV/0!</v>
      </c>
      <c r="F14" s="196"/>
      <c r="G14" s="76"/>
      <c r="H14" s="193" t="str">
        <f t="shared" si="2"/>
        <v/>
      </c>
      <c r="I14" s="197" t="e">
        <f t="shared" si="1"/>
        <v>#DIV/0!</v>
      </c>
      <c r="J14" s="74"/>
    </row>
    <row r="15" spans="1:13" x14ac:dyDescent="0.3">
      <c r="B15" s="80" t="s">
        <v>31</v>
      </c>
      <c r="C15" s="76"/>
      <c r="D15" s="76"/>
      <c r="E15" s="193" t="e">
        <f t="shared" si="0"/>
        <v>#DIV/0!</v>
      </c>
      <c r="F15" s="196"/>
      <c r="G15" s="76"/>
      <c r="H15" s="193" t="str">
        <f t="shared" si="2"/>
        <v/>
      </c>
      <c r="I15" s="197" t="e">
        <f t="shared" si="1"/>
        <v>#DIV/0!</v>
      </c>
      <c r="J15" s="74"/>
    </row>
    <row r="16" spans="1:13" x14ac:dyDescent="0.3">
      <c r="B16" s="80" t="s">
        <v>30</v>
      </c>
      <c r="C16" s="76"/>
      <c r="D16" s="76"/>
      <c r="E16" s="193" t="e">
        <f t="shared" si="0"/>
        <v>#DIV/0!</v>
      </c>
      <c r="F16" s="196"/>
      <c r="G16" s="76"/>
      <c r="H16" s="193" t="str">
        <f t="shared" si="2"/>
        <v/>
      </c>
      <c r="I16" s="197" t="e">
        <f t="shared" si="1"/>
        <v>#DIV/0!</v>
      </c>
      <c r="J16" s="74" t="s">
        <v>12</v>
      </c>
    </row>
    <row r="17" spans="2:10" x14ac:dyDescent="0.3">
      <c r="B17" s="80" t="s">
        <v>29</v>
      </c>
      <c r="C17" s="76"/>
      <c r="D17" s="76"/>
      <c r="E17" s="193" t="e">
        <f t="shared" si="0"/>
        <v>#DIV/0!</v>
      </c>
      <c r="F17" s="198"/>
      <c r="G17" s="199"/>
      <c r="H17" s="193" t="str">
        <f t="shared" si="2"/>
        <v/>
      </c>
      <c r="I17" s="197" t="e">
        <f t="shared" si="1"/>
        <v>#DIV/0!</v>
      </c>
      <c r="J17" s="74"/>
    </row>
    <row r="18" spans="2:10" x14ac:dyDescent="0.3">
      <c r="B18" s="81" t="s">
        <v>225</v>
      </c>
      <c r="C18" s="77"/>
      <c r="D18" s="77"/>
      <c r="E18" s="200" t="e">
        <f t="shared" si="0"/>
        <v>#DIV/0!</v>
      </c>
      <c r="F18" s="201"/>
      <c r="G18" s="77"/>
      <c r="H18" s="200" t="str">
        <f t="shared" si="2"/>
        <v/>
      </c>
      <c r="I18" s="202" t="e">
        <f t="shared" si="1"/>
        <v>#DIV/0!</v>
      </c>
      <c r="J18" s="78" t="s">
        <v>12</v>
      </c>
    </row>
    <row r="19" spans="2:10" ht="15" thickBot="1" x14ac:dyDescent="0.35">
      <c r="B19" s="203" t="s">
        <v>28</v>
      </c>
      <c r="C19" s="204">
        <f>SUM(C7:C18)</f>
        <v>0</v>
      </c>
      <c r="D19" s="205">
        <f>SUM(D7:D18)</f>
        <v>0</v>
      </c>
      <c r="E19" s="206" t="str">
        <f>IF(D19=0,"",C19/(C19+D19))</f>
        <v/>
      </c>
      <c r="F19" s="204">
        <f>SUM(F7:F18)</f>
        <v>0</v>
      </c>
      <c r="G19" s="205">
        <f>SUM(G7:G18)</f>
        <v>0</v>
      </c>
      <c r="H19" s="207" t="e">
        <f>F19/(F19+G19)</f>
        <v>#DIV/0!</v>
      </c>
      <c r="I19" s="208" t="e">
        <f t="shared" si="1"/>
        <v>#DIV/0!</v>
      </c>
      <c r="J19" s="209" t="s">
        <v>12</v>
      </c>
    </row>
  </sheetData>
  <mergeCells count="7">
    <mergeCell ref="B1:J1"/>
    <mergeCell ref="B2:J2"/>
    <mergeCell ref="B5:B6"/>
    <mergeCell ref="C5:E5"/>
    <mergeCell ref="F5:H5"/>
    <mergeCell ref="I5:I6"/>
    <mergeCell ref="J5:J6"/>
  </mergeCells>
  <pageMargins left="0.7" right="0.7" top="0.75" bottom="0.75" header="0.3" footer="0.3"/>
  <pageSetup scale="76" firstPageNumber="5" orientation="landscape" r:id="rId1"/>
  <headerFooter>
    <oddFooter>&amp;L&amp;A - &amp;P&amp;R2015 WSHFC 9% Addendum</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K38"/>
  <sheetViews>
    <sheetView zoomScaleNormal="100" workbookViewId="0">
      <selection activeCell="B7" sqref="B7"/>
    </sheetView>
  </sheetViews>
  <sheetFormatPr defaultColWidth="9.109375" defaultRowHeight="14.4" x14ac:dyDescent="0.3"/>
  <cols>
    <col min="1" max="1" width="1.6640625" style="41" customWidth="1"/>
    <col min="2" max="2" width="3.33203125" style="41" customWidth="1"/>
    <col min="3" max="3" width="0.88671875" style="41" customWidth="1"/>
    <col min="4" max="4" width="3.33203125" style="41" customWidth="1"/>
    <col min="5" max="5" width="44.33203125" style="41" customWidth="1"/>
    <col min="6" max="8" width="12.88671875" style="41" customWidth="1"/>
    <col min="9" max="9" width="1.5546875" style="41" customWidth="1"/>
    <col min="10" max="16384" width="9.109375" style="41"/>
  </cols>
  <sheetData>
    <row r="1" spans="2:8" ht="18.75" x14ac:dyDescent="0.3">
      <c r="B1" s="735" t="s">
        <v>622</v>
      </c>
      <c r="C1" s="735"/>
      <c r="D1" s="735"/>
      <c r="E1" s="735"/>
      <c r="F1" s="735"/>
      <c r="G1" s="735"/>
      <c r="H1" s="735"/>
    </row>
    <row r="3" spans="2:8" ht="6.75" customHeight="1" x14ac:dyDescent="0.3">
      <c r="B3" s="739" t="s">
        <v>623</v>
      </c>
      <c r="C3" s="740"/>
      <c r="D3" s="740"/>
      <c r="E3" s="740"/>
      <c r="F3" s="740"/>
      <c r="G3" s="740"/>
      <c r="H3" s="740"/>
    </row>
    <row r="4" spans="2:8" ht="9.75" customHeight="1" x14ac:dyDescent="0.3">
      <c r="B4" s="741"/>
      <c r="C4" s="742"/>
      <c r="D4" s="742"/>
      <c r="E4" s="742"/>
      <c r="F4" s="742"/>
      <c r="G4" s="742"/>
      <c r="H4" s="742"/>
    </row>
    <row r="5" spans="2:8" x14ac:dyDescent="0.3">
      <c r="B5" s="743"/>
      <c r="C5" s="744"/>
      <c r="D5" s="744"/>
      <c r="E5" s="744"/>
      <c r="F5" s="744"/>
      <c r="G5" s="744"/>
      <c r="H5" s="744"/>
    </row>
    <row r="7" spans="2:8" x14ac:dyDescent="0.3">
      <c r="B7" s="54"/>
      <c r="C7" s="34"/>
      <c r="D7" s="738" t="s">
        <v>621</v>
      </c>
      <c r="E7" s="738"/>
      <c r="F7" s="738"/>
      <c r="G7" s="738"/>
      <c r="H7" s="738"/>
    </row>
    <row r="8" spans="2:8" x14ac:dyDescent="0.3">
      <c r="B8" s="363"/>
      <c r="C8" s="34"/>
      <c r="D8" s="738"/>
      <c r="E8" s="738"/>
      <c r="F8" s="738"/>
      <c r="G8" s="738"/>
      <c r="H8" s="738"/>
    </row>
    <row r="9" spans="2:8" ht="15" x14ac:dyDescent="0.25">
      <c r="D9" s="34"/>
      <c r="E9" s="41" t="s">
        <v>626</v>
      </c>
    </row>
    <row r="10" spans="2:8" ht="15" customHeight="1" x14ac:dyDescent="0.25">
      <c r="D10" s="34"/>
      <c r="E10" s="46" t="s">
        <v>625</v>
      </c>
      <c r="F10" s="328"/>
      <c r="G10" s="328"/>
      <c r="H10" s="328"/>
    </row>
    <row r="11" spans="2:8" ht="15" x14ac:dyDescent="0.25">
      <c r="D11" s="34"/>
      <c r="E11" s="749" t="s">
        <v>617</v>
      </c>
      <c r="F11" s="749"/>
      <c r="G11" s="749"/>
      <c r="H11" s="749"/>
    </row>
    <row r="12" spans="2:8" ht="15" x14ac:dyDescent="0.25">
      <c r="D12" s="34"/>
      <c r="E12" s="41" t="s">
        <v>627</v>
      </c>
    </row>
    <row r="14" spans="2:8" ht="15" x14ac:dyDescent="0.25">
      <c r="B14" s="54"/>
      <c r="C14" s="34"/>
      <c r="D14" s="41" t="s">
        <v>618</v>
      </c>
    </row>
    <row r="15" spans="2:8" ht="15" x14ac:dyDescent="0.25">
      <c r="D15" s="54"/>
      <c r="E15" s="478" t="s">
        <v>614</v>
      </c>
      <c r="F15" s="329"/>
      <c r="G15" s="329"/>
      <c r="H15" s="329"/>
    </row>
    <row r="16" spans="2:8" ht="15" x14ac:dyDescent="0.25">
      <c r="D16" s="54"/>
      <c r="E16" s="478" t="s">
        <v>615</v>
      </c>
      <c r="F16" s="329"/>
      <c r="G16" s="329"/>
      <c r="H16" s="329"/>
    </row>
    <row r="17" spans="2:11" ht="15" x14ac:dyDescent="0.25">
      <c r="D17" s="54"/>
      <c r="E17" s="478" t="s">
        <v>616</v>
      </c>
      <c r="F17" s="329"/>
      <c r="G17" s="329"/>
      <c r="H17" s="329"/>
    </row>
    <row r="18" spans="2:11" ht="15" x14ac:dyDescent="0.25">
      <c r="D18" s="54"/>
      <c r="E18" s="41" t="s">
        <v>619</v>
      </c>
    </row>
    <row r="20" spans="2:11" ht="27" customHeight="1" x14ac:dyDescent="0.25">
      <c r="B20" s="738" t="s">
        <v>620</v>
      </c>
      <c r="C20" s="738"/>
      <c r="D20" s="738"/>
      <c r="E20" s="738"/>
      <c r="F20" s="738"/>
      <c r="G20" s="738"/>
      <c r="H20" s="738"/>
    </row>
    <row r="21" spans="2:11" ht="15.75" thickBot="1" x14ac:dyDescent="0.3"/>
    <row r="22" spans="2:11" ht="66" customHeight="1" x14ac:dyDescent="0.25">
      <c r="B22" s="747" t="s">
        <v>13</v>
      </c>
      <c r="C22" s="748"/>
      <c r="D22" s="748"/>
      <c r="E22" s="748"/>
      <c r="F22" s="221" t="s">
        <v>624</v>
      </c>
      <c r="G22" s="221" t="s">
        <v>87</v>
      </c>
      <c r="H22" s="481" t="s">
        <v>613</v>
      </c>
    </row>
    <row r="23" spans="2:11" ht="15" x14ac:dyDescent="0.25">
      <c r="B23" s="745"/>
      <c r="C23" s="746"/>
      <c r="D23" s="746"/>
      <c r="E23" s="746"/>
      <c r="F23" s="480"/>
      <c r="G23" s="82"/>
      <c r="H23" s="83"/>
      <c r="K23" s="479"/>
    </row>
    <row r="24" spans="2:11" x14ac:dyDescent="0.3">
      <c r="B24" s="733" t="s">
        <v>12</v>
      </c>
      <c r="C24" s="734"/>
      <c r="D24" s="734"/>
      <c r="E24" s="734"/>
      <c r="F24" s="70" t="s">
        <v>12</v>
      </c>
      <c r="G24" s="70" t="s">
        <v>12</v>
      </c>
      <c r="H24" s="84"/>
      <c r="K24" s="479"/>
    </row>
    <row r="25" spans="2:11" x14ac:dyDescent="0.3">
      <c r="B25" s="733" t="s">
        <v>12</v>
      </c>
      <c r="C25" s="734"/>
      <c r="D25" s="734"/>
      <c r="E25" s="734"/>
      <c r="F25" s="70" t="s">
        <v>12</v>
      </c>
      <c r="G25" s="70" t="s">
        <v>12</v>
      </c>
      <c r="H25" s="84"/>
    </row>
    <row r="26" spans="2:11" x14ac:dyDescent="0.3">
      <c r="B26" s="733"/>
      <c r="C26" s="734"/>
      <c r="D26" s="734"/>
      <c r="E26" s="734"/>
      <c r="F26" s="70"/>
      <c r="G26" s="70"/>
      <c r="H26" s="84"/>
    </row>
    <row r="27" spans="2:11" x14ac:dyDescent="0.3">
      <c r="B27" s="733" t="s">
        <v>12</v>
      </c>
      <c r="C27" s="734"/>
      <c r="D27" s="734"/>
      <c r="E27" s="734"/>
      <c r="F27" s="70" t="s">
        <v>12</v>
      </c>
      <c r="G27" s="70" t="s">
        <v>12</v>
      </c>
      <c r="H27" s="84"/>
    </row>
    <row r="28" spans="2:11" x14ac:dyDescent="0.3">
      <c r="B28" s="733"/>
      <c r="C28" s="734"/>
      <c r="D28" s="734"/>
      <c r="E28" s="734"/>
      <c r="F28" s="70"/>
      <c r="G28" s="70"/>
      <c r="H28" s="84"/>
    </row>
    <row r="29" spans="2:11" x14ac:dyDescent="0.3">
      <c r="B29" s="733" t="s">
        <v>12</v>
      </c>
      <c r="C29" s="734"/>
      <c r="D29" s="734"/>
      <c r="E29" s="734"/>
      <c r="F29" s="70" t="s">
        <v>12</v>
      </c>
      <c r="G29" s="70" t="s">
        <v>12</v>
      </c>
      <c r="H29" s="84"/>
    </row>
    <row r="30" spans="2:11" x14ac:dyDescent="0.3">
      <c r="B30" s="733"/>
      <c r="C30" s="734"/>
      <c r="D30" s="734"/>
      <c r="E30" s="734"/>
      <c r="F30" s="70"/>
      <c r="G30" s="70"/>
      <c r="H30" s="84"/>
    </row>
    <row r="31" spans="2:11" x14ac:dyDescent="0.3">
      <c r="B31" s="733" t="s">
        <v>12</v>
      </c>
      <c r="C31" s="734"/>
      <c r="D31" s="734"/>
      <c r="E31" s="734"/>
      <c r="F31" s="70" t="s">
        <v>12</v>
      </c>
      <c r="G31" s="70" t="s">
        <v>12</v>
      </c>
      <c r="H31" s="84"/>
    </row>
    <row r="32" spans="2:11" x14ac:dyDescent="0.3">
      <c r="B32" s="733"/>
      <c r="C32" s="734"/>
      <c r="D32" s="734"/>
      <c r="E32" s="734"/>
      <c r="F32" s="70"/>
      <c r="G32" s="70"/>
      <c r="H32" s="84"/>
    </row>
    <row r="33" spans="2:8" x14ac:dyDescent="0.3">
      <c r="B33" s="733" t="s">
        <v>12</v>
      </c>
      <c r="C33" s="734"/>
      <c r="D33" s="734"/>
      <c r="E33" s="734"/>
      <c r="F33" s="70" t="s">
        <v>12</v>
      </c>
      <c r="G33" s="70" t="s">
        <v>12</v>
      </c>
      <c r="H33" s="84"/>
    </row>
    <row r="34" spans="2:8" x14ac:dyDescent="0.3">
      <c r="B34" s="733"/>
      <c r="C34" s="734"/>
      <c r="D34" s="734"/>
      <c r="E34" s="734"/>
      <c r="F34" s="70"/>
      <c r="G34" s="70"/>
      <c r="H34" s="84"/>
    </row>
    <row r="35" spans="2:8" x14ac:dyDescent="0.3">
      <c r="B35" s="733" t="s">
        <v>12</v>
      </c>
      <c r="C35" s="734"/>
      <c r="D35" s="734"/>
      <c r="E35" s="734"/>
      <c r="F35" s="70" t="s">
        <v>12</v>
      </c>
      <c r="G35" s="70" t="s">
        <v>12</v>
      </c>
      <c r="H35" s="84"/>
    </row>
    <row r="36" spans="2:8" x14ac:dyDescent="0.3">
      <c r="B36" s="733"/>
      <c r="C36" s="734"/>
      <c r="D36" s="734"/>
      <c r="E36" s="734"/>
      <c r="F36" s="70"/>
      <c r="G36" s="70"/>
      <c r="H36" s="84"/>
    </row>
    <row r="37" spans="2:8" x14ac:dyDescent="0.3">
      <c r="B37" s="733" t="s">
        <v>12</v>
      </c>
      <c r="C37" s="734"/>
      <c r="D37" s="734"/>
      <c r="E37" s="734"/>
      <c r="F37" s="70" t="s">
        <v>12</v>
      </c>
      <c r="G37" s="70" t="s">
        <v>12</v>
      </c>
      <c r="H37" s="84"/>
    </row>
    <row r="38" spans="2:8" ht="15" thickBot="1" x14ac:dyDescent="0.35">
      <c r="B38" s="736"/>
      <c r="C38" s="737"/>
      <c r="D38" s="737"/>
      <c r="E38" s="737"/>
      <c r="F38" s="85"/>
      <c r="G38" s="85"/>
      <c r="H38" s="86"/>
    </row>
  </sheetData>
  <mergeCells count="22">
    <mergeCell ref="B3:H5"/>
    <mergeCell ref="B28:E28"/>
    <mergeCell ref="B23:E23"/>
    <mergeCell ref="B22:E22"/>
    <mergeCell ref="E11:H11"/>
    <mergeCell ref="B20:H20"/>
    <mergeCell ref="B29:E29"/>
    <mergeCell ref="B1:H1"/>
    <mergeCell ref="B36:E36"/>
    <mergeCell ref="B37:E37"/>
    <mergeCell ref="B38:E38"/>
    <mergeCell ref="D7:H8"/>
    <mergeCell ref="B30:E30"/>
    <mergeCell ref="B31:E31"/>
    <mergeCell ref="B32:E32"/>
    <mergeCell ref="B33:E33"/>
    <mergeCell ref="B34:E34"/>
    <mergeCell ref="B35:E35"/>
    <mergeCell ref="B24:E24"/>
    <mergeCell ref="B25:E25"/>
    <mergeCell ref="B26:E26"/>
    <mergeCell ref="B27:E27"/>
  </mergeCells>
  <printOptions horizontalCentered="1"/>
  <pageMargins left="0.7" right="0.7" top="0.75" bottom="0.75" header="0.3" footer="0.3"/>
  <pageSetup scale="96" firstPageNumber="5" orientation="portrait" r:id="rId1"/>
  <headerFooter>
    <oddFooter>&amp;L&amp;A - &amp;P&amp;R2015 WSHFC 9% Addendum</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28"/>
  <sheetViews>
    <sheetView showGridLines="0" topLeftCell="A13" zoomScaleNormal="100" workbookViewId="0">
      <selection activeCell="B28" sqref="B28"/>
    </sheetView>
  </sheetViews>
  <sheetFormatPr defaultRowHeight="14.4" x14ac:dyDescent="0.3"/>
  <cols>
    <col min="1" max="1" width="2.109375" customWidth="1"/>
    <col min="2" max="2" width="71.44140625" customWidth="1"/>
    <col min="3" max="3" width="12.88671875" customWidth="1"/>
  </cols>
  <sheetData>
    <row r="1" spans="1:3" ht="18.75" x14ac:dyDescent="0.3">
      <c r="A1" s="544" t="s">
        <v>110</v>
      </c>
      <c r="B1" s="544"/>
      <c r="C1" s="544"/>
    </row>
    <row r="2" spans="1:3" s="88" customFormat="1" ht="18.75" x14ac:dyDescent="0.3">
      <c r="A2" s="87"/>
      <c r="B2" s="87"/>
      <c r="C2" s="87"/>
    </row>
    <row r="4" spans="1:3" ht="17.25" x14ac:dyDescent="0.25">
      <c r="B4" s="88" t="s">
        <v>117</v>
      </c>
      <c r="C4" s="94"/>
    </row>
    <row r="5" spans="1:3" ht="17.25" x14ac:dyDescent="0.25">
      <c r="B5" s="93" t="s">
        <v>118</v>
      </c>
      <c r="C5" s="95"/>
    </row>
    <row r="6" spans="1:3" ht="15" x14ac:dyDescent="0.25">
      <c r="B6" s="88" t="s">
        <v>112</v>
      </c>
      <c r="C6" s="96">
        <f>SUM(C4:C5)</f>
        <v>0</v>
      </c>
    </row>
    <row r="8" spans="1:3" ht="15" x14ac:dyDescent="0.25">
      <c r="B8" s="50" t="s">
        <v>112</v>
      </c>
      <c r="C8" s="94"/>
    </row>
    <row r="9" spans="1:3" ht="15" x14ac:dyDescent="0.25">
      <c r="B9" s="90" t="s">
        <v>113</v>
      </c>
      <c r="C9" s="92">
        <v>0.2</v>
      </c>
    </row>
    <row r="10" spans="1:3" ht="15" x14ac:dyDescent="0.25">
      <c r="B10" s="88" t="s">
        <v>114</v>
      </c>
      <c r="C10" s="97">
        <f>C8*C9</f>
        <v>0</v>
      </c>
    </row>
    <row r="12" spans="1:3" ht="15" x14ac:dyDescent="0.25">
      <c r="B12" s="88" t="s">
        <v>114</v>
      </c>
      <c r="C12" s="97">
        <f>C10</f>
        <v>0</v>
      </c>
    </row>
    <row r="13" spans="1:3" ht="15" x14ac:dyDescent="0.25">
      <c r="B13" s="90" t="s">
        <v>115</v>
      </c>
      <c r="C13" s="95"/>
    </row>
    <row r="14" spans="1:3" ht="15" x14ac:dyDescent="0.25">
      <c r="B14" s="88" t="s">
        <v>116</v>
      </c>
      <c r="C14" s="97">
        <f>C12*C13</f>
        <v>0</v>
      </c>
    </row>
    <row r="15" spans="1:3" s="88" customFormat="1" ht="15" x14ac:dyDescent="0.25">
      <c r="C15" s="97"/>
    </row>
    <row r="16" spans="1:3" s="88" customFormat="1" ht="15" x14ac:dyDescent="0.25">
      <c r="B16" s="88" t="s">
        <v>111</v>
      </c>
      <c r="C16" s="97">
        <f>C4</f>
        <v>0</v>
      </c>
    </row>
    <row r="17" spans="2:3" s="88" customFormat="1" ht="15" x14ac:dyDescent="0.25">
      <c r="B17" s="90" t="s">
        <v>113</v>
      </c>
      <c r="C17" s="91">
        <f>C9</f>
        <v>0.2</v>
      </c>
    </row>
    <row r="18" spans="2:3" s="88" customFormat="1" ht="17.25" x14ac:dyDescent="0.25">
      <c r="B18" s="89" t="s">
        <v>121</v>
      </c>
      <c r="C18" s="99">
        <f>C16*C17</f>
        <v>0</v>
      </c>
    </row>
    <row r="19" spans="2:3" s="88" customFormat="1" ht="15" x14ac:dyDescent="0.25">
      <c r="C19" s="97"/>
    </row>
    <row r="20" spans="2:3" ht="17.25" x14ac:dyDescent="0.25">
      <c r="B20" s="13" t="s">
        <v>122</v>
      </c>
      <c r="C20" s="97">
        <f>C4*C9*C13</f>
        <v>0</v>
      </c>
    </row>
    <row r="21" spans="2:3" ht="17.25" x14ac:dyDescent="0.25">
      <c r="B21" s="13" t="s">
        <v>123</v>
      </c>
      <c r="C21" s="97">
        <f>C5*C9*C13</f>
        <v>0</v>
      </c>
    </row>
    <row r="22" spans="2:3" s="88" customFormat="1" ht="15" x14ac:dyDescent="0.25"/>
    <row r="23" spans="2:3" s="88" customFormat="1" ht="15" x14ac:dyDescent="0.25"/>
    <row r="24" spans="2:3" s="88" customFormat="1" ht="15" x14ac:dyDescent="0.25"/>
    <row r="25" spans="2:3" ht="15" x14ac:dyDescent="0.25">
      <c r="B25" s="98" t="s">
        <v>119</v>
      </c>
    </row>
    <row r="26" spans="2:3" ht="15" x14ac:dyDescent="0.25">
      <c r="B26" s="98" t="s">
        <v>120</v>
      </c>
    </row>
    <row r="27" spans="2:3" x14ac:dyDescent="0.3">
      <c r="B27" s="770" t="s">
        <v>673</v>
      </c>
    </row>
    <row r="28" spans="2:3" x14ac:dyDescent="0.3">
      <c r="B28" s="770" t="s">
        <v>672</v>
      </c>
    </row>
  </sheetData>
  <mergeCells count="1">
    <mergeCell ref="A1:C1"/>
  </mergeCells>
  <pageMargins left="0.7" right="0.7" top="0.75" bottom="0.75" header="0.3" footer="0.3"/>
  <pageSetup scale="93" firstPageNumber="5" orientation="portrait" r:id="rId1"/>
  <headerFooter>
    <oddFooter>&amp;L&amp;A - &amp;P&amp;R2015 WSHFC 9% Addendum</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33</vt:i4>
      </vt:variant>
    </vt:vector>
  </HeadingPairs>
  <TitlesOfParts>
    <vt:vector size="44" baseType="lpstr">
      <vt:lpstr>LIHTC Info</vt:lpstr>
      <vt:lpstr>LIHTC Scoring</vt:lpstr>
      <vt:lpstr>ScoringLists</vt:lpstr>
      <vt:lpstr>TDC Limit</vt:lpstr>
      <vt:lpstr>LIHTC Rents</vt:lpstr>
      <vt:lpstr>LIHTC Pro Forma</vt:lpstr>
      <vt:lpstr>Applicable Fraction</vt:lpstr>
      <vt:lpstr>Acquisition Credit</vt:lpstr>
      <vt:lpstr>Historic TCs</vt:lpstr>
      <vt:lpstr>Admin Requirements</vt:lpstr>
      <vt:lpstr>Signature Page</vt:lpstr>
      <vt:lpstr>credit_limits</vt:lpstr>
      <vt:lpstr>DevFees</vt:lpstr>
      <vt:lpstr>eligible_tribes</vt:lpstr>
      <vt:lpstr>federal_funding_sources</vt:lpstr>
      <vt:lpstr>higher_income</vt:lpstr>
      <vt:lpstr>Historic</vt:lpstr>
      <vt:lpstr>Homeless75</vt:lpstr>
      <vt:lpstr>in_within</vt:lpstr>
      <vt:lpstr>Inc_Higher</vt:lpstr>
      <vt:lpstr>Inc_Lower</vt:lpstr>
      <vt:lpstr>Inc_percent</vt:lpstr>
      <vt:lpstr>job_centers</vt:lpstr>
      <vt:lpstr>KC_HTF</vt:lpstr>
      <vt:lpstr>KC_only</vt:lpstr>
      <vt:lpstr>KC_OppArea</vt:lpstr>
      <vt:lpstr>local_funding_counties</vt:lpstr>
      <vt:lpstr>local_funding_sources</vt:lpstr>
      <vt:lpstr>local_funding_types</vt:lpstr>
      <vt:lpstr>location_eff</vt:lpstr>
      <vt:lpstr>lower_income</vt:lpstr>
      <vt:lpstr>NPSponsor</vt:lpstr>
      <vt:lpstr>PBRA_units</vt:lpstr>
      <vt:lpstr>'Acquisition Credit'!Print_Area</vt:lpstr>
      <vt:lpstr>'Admin Requirements'!Print_Area</vt:lpstr>
      <vt:lpstr>'Applicable Fraction'!Print_Area</vt:lpstr>
      <vt:lpstr>'LIHTC Pro Forma'!Print_Area</vt:lpstr>
      <vt:lpstr>'LIHTC Rents'!Print_Area</vt:lpstr>
      <vt:lpstr>'LIHTC Scoring'!Print_Area</vt:lpstr>
      <vt:lpstr>'TDC Limit'!Print_Area</vt:lpstr>
      <vt:lpstr>SpecNeeds20</vt:lpstr>
      <vt:lpstr>TDC_limit</vt:lpstr>
      <vt:lpstr>TDC_limt</vt:lpstr>
      <vt:lpstr>Years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B. Price</dc:creator>
  <cp:lastModifiedBy>Yvonne Williams</cp:lastModifiedBy>
  <cp:lastPrinted>2015-09-29T19:02:05Z</cp:lastPrinted>
  <dcterms:created xsi:type="dcterms:W3CDTF">2009-05-18T15:05:09Z</dcterms:created>
  <dcterms:modified xsi:type="dcterms:W3CDTF">2015-09-29T19:06:34Z</dcterms:modified>
</cp:coreProperties>
</file>