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defaultThemeVersion="124226"/>
  <mc:AlternateContent xmlns:mc="http://schemas.openxmlformats.org/markup-compatibility/2006">
    <mc:Choice Requires="x15">
      <x15ac:absPath xmlns:x15ac="http://schemas.microsoft.com/office/spreadsheetml/2010/11/ac" url="P:\wshfc\mhcf\4percent\2023Application\"/>
    </mc:Choice>
  </mc:AlternateContent>
  <xr:revisionPtr revIDLastSave="0" documentId="13_ncr:1_{6DD79427-63CA-446A-9F6E-E91BD1C04092}" xr6:coauthVersionLast="47" xr6:coauthVersionMax="47" xr10:uidLastSave="{00000000-0000-0000-0000-000000000000}"/>
  <bookViews>
    <workbookView xWindow="630" yWindow="1155" windowWidth="11820" windowHeight="14760" xr2:uid="{5A3B1684-F914-40CA-BB62-C69215E30A00}"/>
  </bookViews>
  <sheets>
    <sheet name="Instructions" sheetId="10" r:id="rId1"/>
    <sheet name="Maximum Dev Cost" sheetId="1" r:id="rId2"/>
    <sheet name="Square Footage" sheetId="5" r:id="rId3"/>
    <sheet name="Sources and Uses" sheetId="8" r:id="rId4"/>
    <sheet name="LIHTC Eligible Basis" sheetId="6" r:id="rId5"/>
    <sheet name="LIHTC Calc" sheetId="7" r:id="rId6"/>
    <sheet name="Financing Terms" sheetId="9" r:id="rId7"/>
    <sheet name="WSHFC use only" sheetId="3" state="hidden" r:id="rId8"/>
    <sheet name="data" sheetId="2" state="hidden" r:id="rId9"/>
  </sheets>
  <externalReferences>
    <externalReference r:id="rId10"/>
    <externalReference r:id="rId11"/>
    <externalReference r:id="rId12"/>
    <externalReference r:id="rId13"/>
  </externalReferences>
  <definedNames>
    <definedName name="_xlnm._FilterDatabase" localSheetId="1" hidden="1">'Maximum Dev Cost'!$A$58:$K$59</definedName>
    <definedName name="Act_Typ" localSheetId="6">[1]Dropdowns!$B$143:$B$148</definedName>
    <definedName name="Act_Typ" localSheetId="5">[1]Dropdowns!$B$143:$B$148</definedName>
    <definedName name="Act_Typ" localSheetId="4">[1]Dropdowns!$B$143:$B$148</definedName>
    <definedName name="Act_Typ" localSheetId="3">[1]Dropdowns!$B$143:$B$148</definedName>
    <definedName name="Act_Typ">[2]Dropdowns!$B$143:$B$148</definedName>
    <definedName name="Activity_Type" localSheetId="6">[1]Dropdowns!$B$128:$B$131</definedName>
    <definedName name="Activity_Type" localSheetId="5">[1]Dropdowns!$B$128:$B$131</definedName>
    <definedName name="Activity_Type" localSheetId="4">[1]Dropdowns!$B$128:$B$131</definedName>
    <definedName name="Activity_Type" localSheetId="3">[1]Dropdowns!$B$128:$B$131</definedName>
    <definedName name="Activity_Type">[2]Dropdowns!$B$128:$B$131</definedName>
    <definedName name="Actual_or_Percent" localSheetId="6">[1]Dropdowns!$B$189:$B$191</definedName>
    <definedName name="Actual_or_Percent" localSheetId="5">[1]Dropdowns!$B$189:$B$191</definedName>
    <definedName name="Actual_or_Percent" localSheetId="4">[1]Dropdowns!$B$189:$B$191</definedName>
    <definedName name="Actual_or_Percent" localSheetId="3">[1]Dropdowns!$B$189:$B$191</definedName>
    <definedName name="Actual_or_Percent">[2]Dropdowns!$B$189:$B$191</definedName>
    <definedName name="AMIs" localSheetId="6">[1]Dropdowns!$B$93:$B$103</definedName>
    <definedName name="AMIs" localSheetId="5">[1]Dropdowns!$B$93:$B$103</definedName>
    <definedName name="AMIs" localSheetId="4">[1]Dropdowns!$B$93:$B$103</definedName>
    <definedName name="AMIs" localSheetId="3">[1]Dropdowns!$B$93:$B$103</definedName>
    <definedName name="AMIs">[2]Dropdowns!$B$93:$B$103</definedName>
    <definedName name="Building_Type" localSheetId="6">[1]Dropdowns!$B$117:$B$125</definedName>
    <definedName name="Building_Type" localSheetId="5">[1]Dropdowns!$B$117:$B$125</definedName>
    <definedName name="Building_Type" localSheetId="4">[1]Dropdowns!$B$117:$B$125</definedName>
    <definedName name="Building_Type" localSheetId="3">[1]Dropdowns!$B$117:$B$125</definedName>
    <definedName name="Building_Type">[2]Dropdowns!$B$117:$B$125</definedName>
    <definedName name="Debt_Type" localSheetId="6">[1]Dropdowns!$B$57:$B$59</definedName>
    <definedName name="Debt_Type" localSheetId="5">[1]Dropdowns!$B$57:$B$59</definedName>
    <definedName name="Debt_Type" localSheetId="4">[1]Dropdowns!$B$57:$B$59</definedName>
    <definedName name="Debt_Type" localSheetId="3">[1]Dropdowns!$B$57:$B$59</definedName>
    <definedName name="Debt_Type">[2]Dropdowns!$B$57:$B$59</definedName>
    <definedName name="DevFees">[3]ScoringLists!$B$188:$B$194</definedName>
    <definedName name="eligible_tribes">[3]ScoringLists!$B$206:$B$220</definedName>
    <definedName name="Enable" localSheetId="6">[1]Dropdowns!$B$111:$B$111</definedName>
    <definedName name="Enable" localSheetId="5">[1]Dropdowns!$B$111:$B$111</definedName>
    <definedName name="Enable" localSheetId="4">[1]Dropdowns!$B$111:$B$111</definedName>
    <definedName name="Enable" localSheetId="3">[1]Dropdowns!$B$111:$B$111</definedName>
    <definedName name="Enable">[2]Dropdowns!$B$111:$B$111</definedName>
    <definedName name="Fund_Source" localSheetId="6">[1]Dropdowns!$B$165:$B$181</definedName>
    <definedName name="Fund_Source" localSheetId="5">[1]Dropdowns!$B$165:$B$181</definedName>
    <definedName name="Fund_Source" localSheetId="4">[1]Dropdowns!$B$165:$B$181</definedName>
    <definedName name="Fund_Source" localSheetId="3">[1]Dropdowns!$B$165:$B$181</definedName>
    <definedName name="Fund_Source">[2]Dropdowns!$B$165:$B$181</definedName>
    <definedName name="FunderType">[4]Under_the_Hood!$C$15:$C$17</definedName>
    <definedName name="FundingType">[4]Under_the_Hood!$C$9:$C$11</definedName>
    <definedName name="G_or_L" localSheetId="6">[1]Dropdowns!$E$52:$E$54</definedName>
    <definedName name="G_or_L" localSheetId="5">[1]Dropdowns!$E$52:$E$54</definedName>
    <definedName name="G_or_L" localSheetId="4">[1]Dropdowns!$E$52:$E$54</definedName>
    <definedName name="G_or_L" localSheetId="3">[1]Dropdowns!$E$52:$E$54</definedName>
    <definedName name="G_or_L">[2]Dropdowns!$E$52:$E$54</definedName>
    <definedName name="Historic">[3]ScoringLists!$B$201:$B$203</definedName>
    <definedName name="Homeless75">[3]ScoringLists!$B$120:$B$123</definedName>
    <definedName name="in_within">[3]ScoringLists!$B$241:$B$244</definedName>
    <definedName name="Inc_Higher">[3]ScoringLists!$B$22:$B$39</definedName>
    <definedName name="Inc_Lower">[3]ScoringLists!$B$66:$B$83</definedName>
    <definedName name="Inc_percent">[3]ScoringLists!$B$85:$B$94</definedName>
    <definedName name="job_centers">[3]ScoringLists!$B$247:$B$298</definedName>
    <definedName name="KC_only">[3]ScoringLists!$B$229:$B$232</definedName>
    <definedName name="KC_OppArea">[3]ScoringLists!$B$235:$B$238</definedName>
    <definedName name="local_funding_counties">[3]ScoringLists!$B$139:$B$146</definedName>
    <definedName name="local_funding_sources">[3]ScoringLists!$B$148:$B$160</definedName>
    <definedName name="location_eff">[3]ScoringLists!$B$223:$B$226</definedName>
    <definedName name="lower_income">[3]ScoringLists!$B$41:$B$64</definedName>
    <definedName name="Non_LIH_Units" localSheetId="6">[1]Dropdowns!$B$88:$B$90</definedName>
    <definedName name="Non_LIH_Units" localSheetId="5">[1]Dropdowns!$B$88:$B$90</definedName>
    <definedName name="Non_LIH_Units" localSheetId="4">[1]Dropdowns!$B$88:$B$90</definedName>
    <definedName name="Non_LIH_Units" localSheetId="3">[1]Dropdowns!$B$88:$B$90</definedName>
    <definedName name="Non_LIH_Units">[2]Dropdowns!$B$88:$B$90</definedName>
    <definedName name="NonRes_FundSource" localSheetId="6">[1]Dropdowns!$E$166:$E$180</definedName>
    <definedName name="NonRes_FundSource" localSheetId="5">[1]Dropdowns!$E$166:$E$180</definedName>
    <definedName name="NonRes_FundSource" localSheetId="4">[1]Dropdowns!$E$166:$E$180</definedName>
    <definedName name="NonRes_FundSource" localSheetId="3">[1]Dropdowns!$E$166:$E$180</definedName>
    <definedName name="NonRes_FundSource">[2]Dropdowns!$E$166:$E$180</definedName>
    <definedName name="NPSponsor">[3]ScoringLists!$B$300:$B$303</definedName>
    <definedName name="OneToSixPoints">#REF!</definedName>
    <definedName name="OnSite_OffSite" localSheetId="6">[1]Dropdowns!$B$184:$B$186</definedName>
    <definedName name="OnSite_OffSite" localSheetId="5">[1]Dropdowns!$B$184:$B$186</definedName>
    <definedName name="OnSite_OffSite" localSheetId="4">[1]Dropdowns!$B$184:$B$186</definedName>
    <definedName name="OnSite_OffSite" localSheetId="3">[1]Dropdowns!$B$184:$B$186</definedName>
    <definedName name="OnSite_OffSite">[2]Dropdowns!$B$184:$B$186</definedName>
    <definedName name="OnTime_OnBudget" localSheetId="6">[1]Dropdowns!$B$150:$B$154</definedName>
    <definedName name="OnTime_OnBudget" localSheetId="5">[1]Dropdowns!$B$150:$B$154</definedName>
    <definedName name="OnTime_OnBudget" localSheetId="4">[1]Dropdowns!$B$150:$B$154</definedName>
    <definedName name="OnTime_OnBudget" localSheetId="3">[1]Dropdowns!$B$150:$B$154</definedName>
    <definedName name="OnTime_OnBudget">[2]Dropdowns!$B$150:$B$154</definedName>
    <definedName name="OnTime_OnBudget2" localSheetId="6">[1]Dropdowns!$B$156:$B$161</definedName>
    <definedName name="OnTime_OnBudget2" localSheetId="5">[1]Dropdowns!$B$156:$B$161</definedName>
    <definedName name="OnTime_OnBudget2" localSheetId="4">[1]Dropdowns!$B$156:$B$161</definedName>
    <definedName name="OnTime_OnBudget2" localSheetId="3">[1]Dropdowns!$B$156:$B$161</definedName>
    <definedName name="OnTime_OnBudget2">[2]Dropdowns!$B$156:$B$161</definedName>
    <definedName name="Points1to5">#REF!</definedName>
    <definedName name="Population_Types" localSheetId="6">[1]Dropdowns!$B$3:$B$23</definedName>
    <definedName name="Population_Types" localSheetId="5">[1]Dropdowns!$B$3:$B$23</definedName>
    <definedName name="Population_Types" localSheetId="4">[1]Dropdowns!$B$3:$B$23</definedName>
    <definedName name="Population_Types" localSheetId="3">[1]Dropdowns!$B$3:$B$23</definedName>
    <definedName name="Population_Types">[2]Dropdowns!$B$3:$B$23</definedName>
    <definedName name="_xlnm.Print_Area" localSheetId="6">'Financing Terms'!$A$1:$M$48</definedName>
    <definedName name="_xlnm.Print_Area" localSheetId="4">'LIHTC Eligible Basis'!$A$1:$I$114</definedName>
    <definedName name="_xlnm.Print_Area" localSheetId="3">'Sources and Uses'!$B$10:$V$121</definedName>
    <definedName name="_xlnm.Print_Titles" localSheetId="3">'Sources and Uses'!$10:$18</definedName>
    <definedName name="Project_Name">'Maximum Dev Cost'!$F$3</definedName>
    <definedName name="Project_Status" localSheetId="6">[1]Dropdowns!$B$133:$B$137</definedName>
    <definedName name="Project_Status" localSheetId="5">[1]Dropdowns!$B$133:$B$137</definedName>
    <definedName name="Project_Status" localSheetId="4">[1]Dropdowns!$B$133:$B$137</definedName>
    <definedName name="Project_Status" localSheetId="3">[1]Dropdowns!$B$133:$B$137</definedName>
    <definedName name="Project_Status">[2]Dropdowns!$B$133:$B$137</definedName>
    <definedName name="Project_Type" localSheetId="6">[1]Dropdowns!$B$139:$B$141</definedName>
    <definedName name="Project_Type" localSheetId="5">[1]Dropdowns!$B$139:$B$141</definedName>
    <definedName name="Project_Type" localSheetId="4">[1]Dropdowns!$B$139:$B$141</definedName>
    <definedName name="Project_Type" localSheetId="3">[1]Dropdowns!$B$139:$B$141</definedName>
    <definedName name="Project_Type">[2]Dropdowns!$B$139:$B$141</definedName>
    <definedName name="Relo_Units" localSheetId="6">[1]Dropdowns!$E$69:$E$77</definedName>
    <definedName name="Relo_Units" localSheetId="5">[1]Dropdowns!$E$69:$E$77</definedName>
    <definedName name="Relo_Units" localSheetId="4">[1]Dropdowns!$E$69:$E$77</definedName>
    <definedName name="Relo_Units" localSheetId="3">[1]Dropdowns!$E$69:$E$77</definedName>
    <definedName name="Relo_Units">[2]Dropdowns!$E$69:$E$77</definedName>
    <definedName name="Res_Type" localSheetId="6">[1]Dropdowns!$B$41:$B$45</definedName>
    <definedName name="Res_Type" localSheetId="5">[1]Dropdowns!$B$41:$B$45</definedName>
    <definedName name="Res_Type" localSheetId="4">[1]Dropdowns!$B$41:$B$45</definedName>
    <definedName name="Res_Type" localSheetId="3">[1]Dropdowns!$B$41:$B$45</definedName>
    <definedName name="Res_Type">[2]Dropdowns!$B$41:$B$45</definedName>
    <definedName name="SixOrEight">#REF!</definedName>
    <definedName name="SpecNeeds20">[3]ScoringLists!$B$130:$B$137</definedName>
    <definedName name="Units_and_Beds" localSheetId="6">[1]Dropdowns!$B$78:$B$86</definedName>
    <definedName name="Units_and_Beds" localSheetId="5">[1]Dropdowns!$B$78:$B$86</definedName>
    <definedName name="Units_and_Beds" localSheetId="4">[1]Dropdowns!$B$78:$B$86</definedName>
    <definedName name="Units_and_Beds" localSheetId="3">[1]Dropdowns!$B$78:$B$86</definedName>
    <definedName name="Units_and_Beds">[2]Dropdowns!$B$78:$B$86</definedName>
    <definedName name="Units_or_Beds" localSheetId="6">[1]Dropdowns!$B$47:$B$49</definedName>
    <definedName name="Units_or_Beds" localSheetId="5">[1]Dropdowns!$B$47:$B$49</definedName>
    <definedName name="Units_or_Beds" localSheetId="4">[1]Dropdowns!$B$47:$B$49</definedName>
    <definedName name="Units_or_Beds" localSheetId="3">[1]Dropdowns!$B$47:$B$49</definedName>
    <definedName name="Units_or_Beds">[2]Dropdowns!$B$47:$B$49</definedName>
    <definedName name="Years">[3]ScoringLists!$B$96:$B$118</definedName>
    <definedName name="Yes_or_No" localSheetId="6">[1]Dropdowns!$B$27:$B$29</definedName>
    <definedName name="Yes_or_No" localSheetId="5">[1]Dropdowns!$B$27:$B$29</definedName>
    <definedName name="Yes_or_No" localSheetId="4">[1]Dropdowns!$B$27:$B$29</definedName>
    <definedName name="Yes_or_No" localSheetId="3">[1]Dropdowns!$B$27:$B$29</definedName>
    <definedName name="Yes_or_No">[2]Dropdowns!$B$27:$B$29</definedName>
    <definedName name="Z_BF20CC56_EA05_47B4_8174_543B4536EDD8_.wvu.PrintArea" localSheetId="6" hidden="1">'Financing Terms'!$A$1:$M$48</definedName>
    <definedName name="Z_BF20CC56_EA05_47B4_8174_543B4536EDD8_.wvu.PrintArea" localSheetId="4" hidden="1">'LIHTC Eligible Basis'!$A$1:$I$114</definedName>
    <definedName name="Z_DFED3BBB_AA3A_47A0_B9A6_455515EE166B_.wvu.PrintArea" localSheetId="6" hidden="1">'Financing Terms'!$A$1:$M$48</definedName>
    <definedName name="Z_DFED3BBB_AA3A_47A0_B9A6_455515EE166B_.wvu.PrintArea" localSheetId="4" hidden="1">'LIHTC Eligible Basis'!$A$1:$I$114</definedName>
    <definedName name="Z_DFED3BBB_AA3A_47A0_B9A6_455515EE166B_.wvu.PrintArea" localSheetId="3" hidden="1">'Sources and Uses'!$B$10:$V$121</definedName>
    <definedName name="Z_DFED3BBB_AA3A_47A0_B9A6_455515EE166B_.wvu.PrintTitles" localSheetId="3" hidden="1">'Sources and Uses'!$10:$18</definedName>
    <definedName name="zerofive">#REF!</definedName>
    <definedName name="zero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1" l="1"/>
  <c r="J65" i="1"/>
  <c r="I65" i="1"/>
  <c r="G65" i="1"/>
  <c r="F65" i="1"/>
  <c r="K55" i="1"/>
  <c r="K54" i="1"/>
  <c r="K53" i="1"/>
  <c r="K52" i="1"/>
  <c r="H17" i="9"/>
  <c r="E30" i="7"/>
  <c r="J32" i="9"/>
  <c r="J33" i="9" s="1"/>
  <c r="H16" i="9"/>
  <c r="H7" i="9"/>
  <c r="E29" i="7"/>
  <c r="E9" i="7"/>
  <c r="D9" i="7"/>
  <c r="D14" i="7"/>
  <c r="D16" i="7" s="1"/>
  <c r="D19" i="7" s="1"/>
  <c r="D21" i="7" s="1"/>
  <c r="D23" i="7" s="1"/>
  <c r="F100" i="6"/>
  <c r="F101" i="6"/>
  <c r="F102" i="6"/>
  <c r="F103" i="6"/>
  <c r="F104" i="6"/>
  <c r="F105" i="6"/>
  <c r="F99" i="6"/>
  <c r="F86" i="6"/>
  <c r="F96" i="6" s="1"/>
  <c r="F87" i="6"/>
  <c r="F88" i="6"/>
  <c r="F89" i="6"/>
  <c r="F90" i="6"/>
  <c r="F91" i="6"/>
  <c r="F92" i="6"/>
  <c r="F93" i="6"/>
  <c r="F94" i="6"/>
  <c r="F95" i="6"/>
  <c r="F85" i="6"/>
  <c r="F80" i="6"/>
  <c r="F81" i="6"/>
  <c r="F79" i="6"/>
  <c r="F69" i="6"/>
  <c r="F76" i="6" s="1"/>
  <c r="F70" i="6"/>
  <c r="F71" i="6"/>
  <c r="F72" i="6"/>
  <c r="F73" i="6"/>
  <c r="F74" i="6"/>
  <c r="F75" i="6"/>
  <c r="F68" i="6"/>
  <c r="F61" i="6"/>
  <c r="F62" i="6"/>
  <c r="F63" i="6"/>
  <c r="F64" i="6"/>
  <c r="F60" i="6"/>
  <c r="F56" i="6"/>
  <c r="F57" i="6" s="1"/>
  <c r="F55" i="6"/>
  <c r="F40" i="6"/>
  <c r="F41" i="6"/>
  <c r="F42" i="6"/>
  <c r="F43" i="6"/>
  <c r="F44" i="6"/>
  <c r="F45" i="6"/>
  <c r="F46" i="6"/>
  <c r="F47" i="6"/>
  <c r="F48" i="6"/>
  <c r="F49" i="6"/>
  <c r="F50" i="6"/>
  <c r="F51" i="6"/>
  <c r="F39" i="6"/>
  <c r="F21" i="6"/>
  <c r="F36" i="6" s="1"/>
  <c r="F22" i="6"/>
  <c r="F23" i="6"/>
  <c r="F24" i="6"/>
  <c r="F25" i="6"/>
  <c r="F26" i="6"/>
  <c r="F27" i="6"/>
  <c r="F28" i="6"/>
  <c r="F29" i="6"/>
  <c r="F30" i="6"/>
  <c r="F31" i="6"/>
  <c r="F32" i="6"/>
  <c r="F33" i="6"/>
  <c r="F34" i="6"/>
  <c r="F35" i="6"/>
  <c r="F20" i="6"/>
  <c r="F12" i="6"/>
  <c r="F13" i="6"/>
  <c r="F14" i="6"/>
  <c r="F15" i="6"/>
  <c r="F16" i="6"/>
  <c r="F11" i="6"/>
  <c r="F17" i="6" s="1"/>
  <c r="U116" i="8"/>
  <c r="T116" i="8"/>
  <c r="S116" i="8"/>
  <c r="Q116" i="8"/>
  <c r="P116" i="8"/>
  <c r="O116" i="8"/>
  <c r="N116" i="8"/>
  <c r="M116" i="8"/>
  <c r="L116" i="8"/>
  <c r="S115" i="8"/>
  <c r="K115" i="8"/>
  <c r="J115" i="8" s="1"/>
  <c r="S114" i="8"/>
  <c r="K114" i="8"/>
  <c r="J114" i="8" s="1"/>
  <c r="S113" i="8"/>
  <c r="J113" i="8" s="1"/>
  <c r="K113" i="8"/>
  <c r="S112" i="8"/>
  <c r="K112" i="8"/>
  <c r="J112" i="8" s="1"/>
  <c r="S111" i="8"/>
  <c r="K111" i="8"/>
  <c r="J111" i="8" s="1"/>
  <c r="S110" i="8"/>
  <c r="J110" i="8" s="1"/>
  <c r="K110" i="8"/>
  <c r="S109" i="8"/>
  <c r="K109" i="8"/>
  <c r="J109" i="8" s="1"/>
  <c r="U105" i="8"/>
  <c r="T105" i="8"/>
  <c r="Q105" i="8"/>
  <c r="P105" i="8"/>
  <c r="O105" i="8"/>
  <c r="N105" i="8"/>
  <c r="M105" i="8"/>
  <c r="L105" i="8"/>
  <c r="S104" i="8"/>
  <c r="K104" i="8"/>
  <c r="J104" i="8" s="1"/>
  <c r="S103" i="8"/>
  <c r="J103" i="8" s="1"/>
  <c r="K103" i="8"/>
  <c r="S102" i="8"/>
  <c r="K102" i="8"/>
  <c r="J102" i="8" s="1"/>
  <c r="S101" i="8"/>
  <c r="K101" i="8"/>
  <c r="J101" i="8" s="1"/>
  <c r="S100" i="8"/>
  <c r="J100" i="8" s="1"/>
  <c r="K100" i="8"/>
  <c r="S99" i="8"/>
  <c r="K99" i="8"/>
  <c r="J99" i="8" s="1"/>
  <c r="S98" i="8"/>
  <c r="K98" i="8"/>
  <c r="J98" i="8" s="1"/>
  <c r="S97" i="8"/>
  <c r="J97" i="8" s="1"/>
  <c r="K97" i="8"/>
  <c r="S96" i="8"/>
  <c r="K96" i="8"/>
  <c r="J96" i="8" s="1"/>
  <c r="S95" i="8"/>
  <c r="K95" i="8"/>
  <c r="J95" i="8" s="1"/>
  <c r="S94" i="8"/>
  <c r="S105" i="8" s="1"/>
  <c r="K94" i="8"/>
  <c r="J94" i="8" s="1"/>
  <c r="U91" i="8"/>
  <c r="T91" i="8"/>
  <c r="S91" i="8"/>
  <c r="Q91" i="8"/>
  <c r="P91" i="8"/>
  <c r="O91" i="8"/>
  <c r="N91" i="8"/>
  <c r="M91" i="8"/>
  <c r="L91" i="8"/>
  <c r="S90" i="8"/>
  <c r="K90" i="8"/>
  <c r="J90" i="8" s="1"/>
  <c r="S89" i="8"/>
  <c r="K89" i="8"/>
  <c r="J89" i="8" s="1"/>
  <c r="S88" i="8"/>
  <c r="K88" i="8"/>
  <c r="K91" i="8" s="1"/>
  <c r="G130" i="8" s="1"/>
  <c r="U85" i="8"/>
  <c r="T85" i="8"/>
  <c r="S85" i="8"/>
  <c r="Q85" i="8"/>
  <c r="P85" i="8"/>
  <c r="O85" i="8"/>
  <c r="N85" i="8"/>
  <c r="M85" i="8"/>
  <c r="L85" i="8"/>
  <c r="S84" i="8"/>
  <c r="K84" i="8"/>
  <c r="J84" i="8" s="1"/>
  <c r="S83" i="8"/>
  <c r="K83" i="8"/>
  <c r="J83" i="8" s="1"/>
  <c r="S82" i="8"/>
  <c r="K82" i="8"/>
  <c r="J82" i="8" s="1"/>
  <c r="S81" i="8"/>
  <c r="K81" i="8"/>
  <c r="J81" i="8" s="1"/>
  <c r="S80" i="8"/>
  <c r="K80" i="8"/>
  <c r="J80" i="8" s="1"/>
  <c r="S79" i="8"/>
  <c r="K79" i="8"/>
  <c r="J79" i="8" s="1"/>
  <c r="S78" i="8"/>
  <c r="K78" i="8"/>
  <c r="J78" i="8" s="1"/>
  <c r="S77" i="8"/>
  <c r="K77" i="8"/>
  <c r="J77" i="8" s="1"/>
  <c r="U74" i="8"/>
  <c r="T74" i="8"/>
  <c r="Q74" i="8"/>
  <c r="P74" i="8"/>
  <c r="O74" i="8"/>
  <c r="N74" i="8"/>
  <c r="M74" i="8"/>
  <c r="L74" i="8"/>
  <c r="S73" i="8"/>
  <c r="K73" i="8"/>
  <c r="J73" i="8" s="1"/>
  <c r="S72" i="8"/>
  <c r="K72" i="8"/>
  <c r="J72" i="8" s="1"/>
  <c r="S71" i="8"/>
  <c r="K71" i="8"/>
  <c r="J71" i="8" s="1"/>
  <c r="S70" i="8"/>
  <c r="K70" i="8"/>
  <c r="J70" i="8" s="1"/>
  <c r="S69" i="8"/>
  <c r="S74" i="8" s="1"/>
  <c r="K69" i="8"/>
  <c r="J69" i="8" s="1"/>
  <c r="U66" i="8"/>
  <c r="T66" i="8"/>
  <c r="Q66" i="8"/>
  <c r="P66" i="8"/>
  <c r="O66" i="8"/>
  <c r="N66" i="8"/>
  <c r="M66" i="8"/>
  <c r="L66" i="8"/>
  <c r="S65" i="8"/>
  <c r="K65" i="8"/>
  <c r="J65" i="8" s="1"/>
  <c r="S64" i="8"/>
  <c r="S66" i="8" s="1"/>
  <c r="K64" i="8"/>
  <c r="J64" i="8" s="1"/>
  <c r="U61" i="8"/>
  <c r="T61" i="8"/>
  <c r="S61" i="8"/>
  <c r="Q61" i="8"/>
  <c r="P61" i="8"/>
  <c r="O61" i="8"/>
  <c r="N61" i="8"/>
  <c r="M61" i="8"/>
  <c r="L61" i="8"/>
  <c r="S60" i="8"/>
  <c r="K60" i="8"/>
  <c r="J60" i="8" s="1"/>
  <c r="S59" i="8"/>
  <c r="K59" i="8"/>
  <c r="J59" i="8" s="1"/>
  <c r="S58" i="8"/>
  <c r="K58" i="8"/>
  <c r="J58" i="8" s="1"/>
  <c r="S57" i="8"/>
  <c r="K57" i="8"/>
  <c r="J57" i="8" s="1"/>
  <c r="S56" i="8"/>
  <c r="K56" i="8"/>
  <c r="J56" i="8" s="1"/>
  <c r="S55" i="8"/>
  <c r="K55" i="8"/>
  <c r="J55" i="8" s="1"/>
  <c r="S54" i="8"/>
  <c r="K54" i="8"/>
  <c r="J54" i="8" s="1"/>
  <c r="S53" i="8"/>
  <c r="K53" i="8"/>
  <c r="J53" i="8" s="1"/>
  <c r="S52" i="8"/>
  <c r="K52" i="8"/>
  <c r="J52" i="8" s="1"/>
  <c r="S51" i="8"/>
  <c r="K51" i="8"/>
  <c r="J51" i="8" s="1"/>
  <c r="S50" i="8"/>
  <c r="K50" i="8"/>
  <c r="J50" i="8" s="1"/>
  <c r="S49" i="8"/>
  <c r="K49" i="8"/>
  <c r="J49" i="8" s="1"/>
  <c r="S48" i="8"/>
  <c r="K48" i="8"/>
  <c r="J48" i="8" s="1"/>
  <c r="U45" i="8"/>
  <c r="T45" i="8"/>
  <c r="Q45" i="8"/>
  <c r="P45" i="8"/>
  <c r="O45" i="8"/>
  <c r="N45" i="8"/>
  <c r="M45" i="8"/>
  <c r="L45" i="8"/>
  <c r="S44" i="8"/>
  <c r="K44" i="8"/>
  <c r="J44" i="8" s="1"/>
  <c r="S43" i="8"/>
  <c r="K43" i="8"/>
  <c r="J43" i="8" s="1"/>
  <c r="S42" i="8"/>
  <c r="K42" i="8"/>
  <c r="J42" i="8" s="1"/>
  <c r="S41" i="8"/>
  <c r="K41" i="8"/>
  <c r="J41" i="8" s="1"/>
  <c r="S40" i="8"/>
  <c r="K40" i="8"/>
  <c r="J40" i="8" s="1"/>
  <c r="S39" i="8"/>
  <c r="K39" i="8"/>
  <c r="J39" i="8" s="1"/>
  <c r="S38" i="8"/>
  <c r="K38" i="8"/>
  <c r="J38" i="8" s="1"/>
  <c r="S37" i="8"/>
  <c r="K37" i="8"/>
  <c r="J37" i="8" s="1"/>
  <c r="S36" i="8"/>
  <c r="K36" i="8"/>
  <c r="J36" i="8" s="1"/>
  <c r="S35" i="8"/>
  <c r="K35" i="8"/>
  <c r="J35" i="8" s="1"/>
  <c r="S34" i="8"/>
  <c r="K34" i="8"/>
  <c r="J34" i="8"/>
  <c r="S33" i="8"/>
  <c r="K33" i="8"/>
  <c r="J33" i="8" s="1"/>
  <c r="S32" i="8"/>
  <c r="K32" i="8"/>
  <c r="J32" i="8"/>
  <c r="S31" i="8"/>
  <c r="K31" i="8"/>
  <c r="J31" i="8" s="1"/>
  <c r="S30" i="8"/>
  <c r="K30" i="8"/>
  <c r="J30" i="8" s="1"/>
  <c r="S29" i="8"/>
  <c r="S45" i="8" s="1"/>
  <c r="K29" i="8"/>
  <c r="J29" i="8"/>
  <c r="U26" i="8"/>
  <c r="U119" i="8" s="1"/>
  <c r="T26" i="8"/>
  <c r="T119" i="8" s="1"/>
  <c r="Q26" i="8"/>
  <c r="Q119" i="8" s="1"/>
  <c r="P26" i="8"/>
  <c r="P119" i="8" s="1"/>
  <c r="O26" i="8"/>
  <c r="O119" i="8" s="1"/>
  <c r="N26" i="8"/>
  <c r="N119" i="8" s="1"/>
  <c r="M26" i="8"/>
  <c r="M119" i="8" s="1"/>
  <c r="L26" i="8"/>
  <c r="L119" i="8" s="1"/>
  <c r="S25" i="8"/>
  <c r="K25" i="8"/>
  <c r="J25" i="8" s="1"/>
  <c r="S24" i="8"/>
  <c r="K24" i="8"/>
  <c r="J24" i="8" s="1"/>
  <c r="S23" i="8"/>
  <c r="K23" i="8"/>
  <c r="J23" i="8"/>
  <c r="S22" i="8"/>
  <c r="K22" i="8"/>
  <c r="J22" i="8" s="1"/>
  <c r="S21" i="8"/>
  <c r="K21" i="8"/>
  <c r="J21" i="8" s="1"/>
  <c r="S20" i="8"/>
  <c r="S26" i="8" s="1"/>
  <c r="K20" i="8"/>
  <c r="K26" i="8" s="1"/>
  <c r="J20" i="8"/>
  <c r="E31" i="7"/>
  <c r="E33" i="7" s="1"/>
  <c r="E36" i="7" s="1"/>
  <c r="E17" i="7"/>
  <c r="B16" i="7"/>
  <c r="E14" i="7"/>
  <c r="E16" i="7" s="1"/>
  <c r="E19" i="7" s="1"/>
  <c r="E21" i="7" s="1"/>
  <c r="E23" i="7" s="1"/>
  <c r="H106" i="6"/>
  <c r="G106" i="6"/>
  <c r="H96" i="6"/>
  <c r="G96" i="6"/>
  <c r="H82" i="6"/>
  <c r="G82" i="6"/>
  <c r="H76" i="6"/>
  <c r="G76" i="6"/>
  <c r="H65" i="6"/>
  <c r="G65" i="6"/>
  <c r="F65" i="6"/>
  <c r="H57" i="6"/>
  <c r="G57" i="6"/>
  <c r="H52" i="6"/>
  <c r="G52" i="6"/>
  <c r="H36" i="6"/>
  <c r="G36" i="6"/>
  <c r="H17" i="6"/>
  <c r="H108" i="6" s="1"/>
  <c r="H112" i="6" s="1"/>
  <c r="G17" i="6"/>
  <c r="G108" i="6" s="1"/>
  <c r="G112" i="6" s="1"/>
  <c r="B7" i="5" a="1"/>
  <c r="B7" i="5" s="1"/>
  <c r="B8" i="5" a="1"/>
  <c r="B8" i="5" s="1"/>
  <c r="B9" i="5" a="1"/>
  <c r="B9" i="5" s="1"/>
  <c r="B10" i="5" a="1"/>
  <c r="B10" i="5" s="1"/>
  <c r="B11" i="5" a="1"/>
  <c r="B11" i="5" s="1"/>
  <c r="B12" i="5" a="1"/>
  <c r="B12" i="5"/>
  <c r="B13" i="5" a="1"/>
  <c r="B13" i="5" s="1"/>
  <c r="B14" i="5" a="1"/>
  <c r="B14" i="5" s="1"/>
  <c r="B15" i="5" a="1"/>
  <c r="B15" i="5" s="1"/>
  <c r="B16" i="5" a="1"/>
  <c r="B16" i="5" s="1"/>
  <c r="B17" i="5" a="1"/>
  <c r="B17" i="5" s="1"/>
  <c r="B18" i="5" a="1"/>
  <c r="B18" i="5"/>
  <c r="B19" i="5" a="1"/>
  <c r="B19" i="5" s="1"/>
  <c r="B20" i="5" a="1"/>
  <c r="B20" i="5" s="1"/>
  <c r="B21" i="5" a="1"/>
  <c r="B21" i="5" s="1"/>
  <c r="B22" i="5" a="1"/>
  <c r="B22" i="5" s="1"/>
  <c r="B23" i="5" a="1"/>
  <c r="B23" i="5" s="1"/>
  <c r="B24" i="5" a="1"/>
  <c r="B24" i="5"/>
  <c r="B25" i="5" a="1"/>
  <c r="B25" i="5" s="1"/>
  <c r="B26" i="5" a="1"/>
  <c r="B26" i="5" s="1"/>
  <c r="B27" i="5" a="1"/>
  <c r="B27" i="5" s="1"/>
  <c r="B28" i="5" a="1"/>
  <c r="B28" i="5" s="1"/>
  <c r="B29" i="5" a="1"/>
  <c r="B29" i="5" s="1"/>
  <c r="B30" i="5" a="1"/>
  <c r="B30" i="5"/>
  <c r="B31" i="5" a="1"/>
  <c r="B31" i="5" s="1"/>
  <c r="B32" i="5" a="1"/>
  <c r="B32" i="5" s="1"/>
  <c r="B33" i="5" a="1"/>
  <c r="B33" i="5" s="1"/>
  <c r="B34" i="5" a="1"/>
  <c r="B34" i="5" s="1"/>
  <c r="B35" i="5" a="1"/>
  <c r="B35" i="5" s="1"/>
  <c r="B36" i="5" a="1"/>
  <c r="B36" i="5"/>
  <c r="B6" i="5" a="1"/>
  <c r="B6" i="5" s="1"/>
  <c r="J36" i="5"/>
  <c r="M36" i="5" s="1"/>
  <c r="L37" i="5"/>
  <c r="K37" i="5"/>
  <c r="I37" i="5"/>
  <c r="H37" i="5"/>
  <c r="G37" i="5"/>
  <c r="F37" i="5"/>
  <c r="E37" i="5"/>
  <c r="D37" i="5"/>
  <c r="C37" i="5"/>
  <c r="J24" i="5"/>
  <c r="M24" i="5" s="1"/>
  <c r="J25" i="5"/>
  <c r="M25" i="5" s="1"/>
  <c r="J26" i="5"/>
  <c r="M26" i="5" s="1"/>
  <c r="J27" i="5"/>
  <c r="M27" i="5" s="1"/>
  <c r="J28" i="5"/>
  <c r="M28" i="5" s="1"/>
  <c r="J29" i="5"/>
  <c r="M29" i="5" s="1"/>
  <c r="J30" i="5"/>
  <c r="M30" i="5" s="1"/>
  <c r="J31" i="5"/>
  <c r="M31" i="5" s="1"/>
  <c r="J32" i="5"/>
  <c r="M32" i="5" s="1"/>
  <c r="J33" i="5"/>
  <c r="M33" i="5" s="1"/>
  <c r="J34" i="5"/>
  <c r="M34" i="5" s="1"/>
  <c r="J35" i="5"/>
  <c r="M35" i="5" s="1"/>
  <c r="J7" i="5"/>
  <c r="M7" i="5" s="1"/>
  <c r="J8" i="5"/>
  <c r="M8" i="5" s="1"/>
  <c r="J9" i="5"/>
  <c r="M9" i="5" s="1"/>
  <c r="J10" i="5"/>
  <c r="M10" i="5" s="1"/>
  <c r="J11" i="5"/>
  <c r="M11" i="5" s="1"/>
  <c r="J12" i="5"/>
  <c r="M12" i="5" s="1"/>
  <c r="J13" i="5"/>
  <c r="M13" i="5" s="1"/>
  <c r="J14" i="5"/>
  <c r="M14" i="5" s="1"/>
  <c r="J15" i="5"/>
  <c r="M15" i="5" s="1"/>
  <c r="J16" i="5"/>
  <c r="M16" i="5" s="1"/>
  <c r="J17" i="5"/>
  <c r="M17" i="5" s="1"/>
  <c r="J18" i="5"/>
  <c r="M18" i="5" s="1"/>
  <c r="J19" i="5"/>
  <c r="M19" i="5" s="1"/>
  <c r="J20" i="5"/>
  <c r="M20" i="5" s="1"/>
  <c r="J21" i="5"/>
  <c r="M21" i="5" s="1"/>
  <c r="J22" i="5"/>
  <c r="M22" i="5" s="1"/>
  <c r="J23" i="5"/>
  <c r="M23" i="5" s="1"/>
  <c r="J6" i="5"/>
  <c r="M6" i="5" s="1"/>
  <c r="H18" i="9" l="1"/>
  <c r="E25" i="7"/>
  <c r="E38" i="7" s="1"/>
  <c r="F106" i="6"/>
  <c r="F82" i="6"/>
  <c r="F52" i="6"/>
  <c r="S119" i="8"/>
  <c r="J116" i="8"/>
  <c r="J85" i="8"/>
  <c r="J61" i="8"/>
  <c r="J26" i="8"/>
  <c r="G126" i="8"/>
  <c r="J45" i="8"/>
  <c r="G34" i="8"/>
  <c r="G35" i="8"/>
  <c r="S118" i="8"/>
  <c r="K119" i="8"/>
  <c r="J119" i="8" s="1"/>
  <c r="J105" i="8"/>
  <c r="J66" i="8"/>
  <c r="J74" i="8"/>
  <c r="K66" i="8"/>
  <c r="G129" i="8" s="1"/>
  <c r="K105" i="8"/>
  <c r="G131" i="8" s="1"/>
  <c r="J88" i="8"/>
  <c r="K45" i="8"/>
  <c r="G127" i="8" s="1"/>
  <c r="K61" i="8"/>
  <c r="G128" i="8" s="1"/>
  <c r="K85" i="8"/>
  <c r="K116" i="8"/>
  <c r="K74" i="8"/>
  <c r="M37" i="5"/>
  <c r="J37" i="5"/>
  <c r="F108" i="6" l="1"/>
  <c r="F112" i="6" s="1"/>
  <c r="K118" i="8"/>
  <c r="J91" i="8"/>
  <c r="G132" i="8"/>
  <c r="J118" i="8" l="1"/>
  <c r="I56" i="8" l="1"/>
  <c r="I83" i="8"/>
  <c r="I41" i="8"/>
  <c r="I114" i="8"/>
  <c r="I21" i="8"/>
  <c r="I36" i="8"/>
  <c r="I43" i="8"/>
  <c r="I65" i="8"/>
  <c r="I30" i="8"/>
  <c r="I59" i="8"/>
  <c r="I23" i="8"/>
  <c r="I55" i="8"/>
  <c r="I99" i="8"/>
  <c r="I90" i="8"/>
  <c r="I49" i="8"/>
  <c r="I39" i="8"/>
  <c r="I111" i="8"/>
  <c r="I35" i="8"/>
  <c r="I79" i="8"/>
  <c r="I100" i="8"/>
  <c r="I20" i="8"/>
  <c r="I33" i="8"/>
  <c r="I97" i="8"/>
  <c r="I98" i="8"/>
  <c r="I48" i="8"/>
  <c r="I52" i="8"/>
  <c r="I94" i="8"/>
  <c r="I64" i="8"/>
  <c r="I51" i="8"/>
  <c r="I31" i="8"/>
  <c r="I115" i="8"/>
  <c r="I101" i="8"/>
  <c r="I73" i="8"/>
  <c r="I42" i="8"/>
  <c r="I113" i="8"/>
  <c r="I34" i="8"/>
  <c r="I110" i="8"/>
  <c r="I102" i="8"/>
  <c r="I84" i="8"/>
  <c r="I77" i="8"/>
  <c r="I71" i="8"/>
  <c r="I103" i="8"/>
  <c r="I104" i="8"/>
  <c r="I96" i="8"/>
  <c r="I58" i="8"/>
  <c r="I112" i="8"/>
  <c r="I109" i="8"/>
  <c r="I95" i="8"/>
  <c r="I25" i="8"/>
  <c r="I29" i="8"/>
  <c r="I40" i="8"/>
  <c r="I72" i="8"/>
  <c r="I82" i="8"/>
  <c r="I81" i="8"/>
  <c r="I37" i="8"/>
  <c r="I57" i="8"/>
  <c r="I89" i="8"/>
  <c r="I32" i="8"/>
  <c r="I69" i="8"/>
  <c r="I44" i="8"/>
  <c r="I22" i="8"/>
  <c r="I80" i="8"/>
  <c r="I50" i="8"/>
  <c r="I54" i="8"/>
  <c r="I24" i="8"/>
  <c r="I70" i="8"/>
  <c r="I60" i="8"/>
  <c r="I78" i="8"/>
  <c r="I53" i="8"/>
  <c r="I38" i="8"/>
  <c r="I26" i="8"/>
  <c r="I74" i="8"/>
  <c r="I85" i="8"/>
  <c r="I88" i="8"/>
  <c r="I116" i="8"/>
  <c r="I66" i="8"/>
  <c r="I105" i="8"/>
  <c r="I45" i="8"/>
  <c r="I61" i="8"/>
  <c r="I91" i="8"/>
  <c r="H3" i="3" l="1"/>
  <c r="F88" i="1" l="1"/>
  <c r="I67" i="1" l="1"/>
  <c r="K56" i="1" l="1"/>
  <c r="K67" i="1"/>
  <c r="J67" i="1"/>
  <c r="G67" i="1"/>
  <c r="F67" i="1"/>
  <c r="K69" i="1" l="1"/>
  <c r="K71" i="1" s="1"/>
  <c r="K70" i="1" l="1"/>
  <c r="F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963C25F2-614E-4134-B259-65E85C31B5DB}">
      <text>
        <r>
          <rPr>
            <sz val="9"/>
            <color indexed="81"/>
            <rFont val="Tahoma"/>
            <family val="2"/>
          </rPr>
          <t>Type "Yes" or "No" into cell for form to calculate correctly.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<sst xmlns="http://schemas.openxmlformats.org/spreadsheetml/2006/main" count="466" uniqueCount="338">
  <si>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</si>
  <si>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</si>
  <si>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</si>
  <si>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</si>
  <si>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</si>
  <si>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</si>
  <si>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</si>
  <si>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</si>
  <si>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</si>
  <si>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</si>
  <si>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</si>
  <si>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</si>
  <si>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</si>
  <si>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</si>
  <si>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</si>
  <si>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</si>
  <si>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</si>
  <si>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</si>
  <si>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</si>
  <si>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</si>
  <si>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</si>
  <si>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</si>
  <si>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</si>
  <si>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</si>
  <si>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</si>
  <si>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</si>
  <si>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 xml:space="preserve">Total Residential Project Cost </t>
  </si>
  <si>
    <t>Average Square Feet of Units</t>
  </si>
  <si>
    <t>Complete the following:</t>
  </si>
  <si>
    <t>Number of Units by Building Type:</t>
  </si>
  <si>
    <t>Single Family Detached</t>
  </si>
  <si>
    <t>5.</t>
  </si>
  <si>
    <t>New Construction</t>
  </si>
  <si>
    <t>Rehabilitation</t>
  </si>
  <si>
    <t>Sponsor Organization:</t>
  </si>
  <si>
    <t>- Land</t>
  </si>
  <si>
    <t>Number of Units**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</si>
  <si>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</si>
  <si>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</si>
  <si>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</si>
  <si>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 Above TDC Limit</t>
  </si>
  <si>
    <t>$  Amount Above TDC Limt</t>
  </si>
  <si>
    <t>TDC_Limit</t>
  </si>
  <si>
    <t>King County</t>
  </si>
  <si>
    <t>Metro Counties</t>
  </si>
  <si>
    <t>Balance of State</t>
  </si>
  <si>
    <t>Which limits is this project subject to?</t>
  </si>
  <si>
    <t>Select from List</t>
  </si>
  <si>
    <t>- Offsite Infrastructure</t>
  </si>
  <si>
    <t>Cost_Drivers</t>
  </si>
  <si>
    <t>Site-related</t>
  </si>
  <si>
    <t>Structural</t>
  </si>
  <si>
    <t>Infrastructure</t>
  </si>
  <si>
    <t>Design</t>
  </si>
  <si>
    <t>Sewer/Stormwater</t>
  </si>
  <si>
    <t>Structured Parking</t>
  </si>
  <si>
    <t>Materials</t>
  </si>
  <si>
    <t>Location</t>
  </si>
  <si>
    <t>Commercial Wage Rates</t>
  </si>
  <si>
    <t>Category</t>
  </si>
  <si>
    <t>Cost</t>
  </si>
  <si>
    <t>Total</t>
  </si>
  <si>
    <t xml:space="preserve">1. </t>
  </si>
  <si>
    <t xml:space="preserve">2. </t>
  </si>
  <si>
    <t xml:space="preserve">3. </t>
  </si>
  <si>
    <t xml:space="preserve">4. </t>
  </si>
  <si>
    <t xml:space="preserve">5. </t>
  </si>
  <si>
    <t xml:space="preserve">6. </t>
  </si>
  <si>
    <t xml:space="preserve">7. </t>
  </si>
  <si>
    <t xml:space="preserve">8. </t>
  </si>
  <si>
    <t xml:space="preserve">9. </t>
  </si>
  <si>
    <t>Other</t>
  </si>
  <si>
    <t xml:space="preserve">
</t>
  </si>
  <si>
    <t>Calculation of Project's Total Development Cost*</t>
  </si>
  <si>
    <t>Calculation of Project's TDC limit:</t>
  </si>
  <si>
    <t>Credit_Type</t>
  </si>
  <si>
    <t>9% Credit</t>
  </si>
  <si>
    <t>4% Credit</t>
  </si>
  <si>
    <t>Narrative explanation of each cost driver listed above.</t>
  </si>
  <si>
    <t>Description of Project</t>
  </si>
  <si>
    <t>6.</t>
  </si>
  <si>
    <t>Project City, County:</t>
  </si>
  <si>
    <t>Amount Project exceeds Limit</t>
  </si>
  <si>
    <r>
      <t>*</t>
    </r>
    <r>
      <rPr>
        <b/>
        <sz val="10"/>
        <color indexed="8"/>
        <rFont val="Calibri"/>
        <family val="2"/>
      </rPr>
      <t>*</t>
    </r>
    <r>
      <rPr>
        <sz val="10"/>
        <color indexed="8"/>
        <rFont val="Calibri"/>
        <family val="2"/>
      </rPr>
      <t xml:space="preserve"> Include Low-Income, Market Rate and Common Area Units.</t>
    </r>
  </si>
  <si>
    <t>Market Escalation</t>
  </si>
  <si>
    <t>Program Type:</t>
  </si>
  <si>
    <t>1.</t>
  </si>
  <si>
    <t xml:space="preserve">Development Phase:  </t>
  </si>
  <si>
    <t>Development_Phase</t>
  </si>
  <si>
    <t>Pre Application</t>
  </si>
  <si>
    <t>Closing - Final Bids</t>
  </si>
  <si>
    <t>Placing in Service</t>
  </si>
  <si>
    <t>Approval Date:</t>
  </si>
  <si>
    <t>Approved TDC:</t>
  </si>
  <si>
    <t>Has this project received a TDC Waiver in the past? If so:</t>
  </si>
  <si>
    <t>7.</t>
  </si>
  <si>
    <t>Abbreviated description</t>
  </si>
  <si>
    <t>8.</t>
  </si>
  <si>
    <t>9.</t>
  </si>
  <si>
    <t>Labor, shortage issues or other</t>
  </si>
  <si>
    <t>Explain what this cost estimate is based on (bids, drawings, etc).</t>
  </si>
  <si>
    <t>Cost Drivers</t>
  </si>
  <si>
    <t>Service Space/Community Center</t>
  </si>
  <si>
    <t>Reviewed by:</t>
  </si>
  <si>
    <t>WSHFC Staff Use Only</t>
  </si>
  <si>
    <t>Date:</t>
  </si>
  <si>
    <t>Recommendation:</t>
  </si>
  <si>
    <t>Recommendation</t>
  </si>
  <si>
    <t>Approve with Changes</t>
  </si>
  <si>
    <t>Not Approved</t>
  </si>
  <si>
    <t>Approve as Requested</t>
  </si>
  <si>
    <t>Rationale:</t>
  </si>
  <si>
    <t>Approved by:</t>
  </si>
  <si>
    <t>Approval</t>
  </si>
  <si>
    <t>Lisa Vatske</t>
  </si>
  <si>
    <t>Select</t>
  </si>
  <si>
    <t>Signature:</t>
  </si>
  <si>
    <t>Approval Not Required</t>
  </si>
  <si>
    <t>Pierce/Snohomish/Clark</t>
  </si>
  <si>
    <t>Steve Walker</t>
  </si>
  <si>
    <t>Total Development Cost Limit Waiver Request (2023)</t>
  </si>
  <si>
    <t>RESIDENTIAL</t>
  </si>
  <si>
    <t>NON-RESIDENTIAL</t>
  </si>
  <si>
    <t>TOTAL</t>
  </si>
  <si>
    <t># of Floors</t>
  </si>
  <si>
    <t>Common Area/ Manager Units</t>
  </si>
  <si>
    <t>Market Rate Units</t>
  </si>
  <si>
    <t>Common Area for Residential Services</t>
  </si>
  <si>
    <t>Other Common Area</t>
  </si>
  <si>
    <t>Structured Residential Parking</t>
  </si>
  <si>
    <t>Total Residential Gross Square Footage</t>
  </si>
  <si>
    <t>Gross Square Footage</t>
  </si>
  <si>
    <t>Total Gross Square Footage</t>
  </si>
  <si>
    <t>Low-Income Units</t>
  </si>
  <si>
    <t>Building #</t>
  </si>
  <si>
    <t># of Floors (Non-Residential)</t>
  </si>
  <si>
    <t>SQUARE FOOTAGE DETAILS</t>
  </si>
  <si>
    <t>Please fill out all forms in this workbook:</t>
  </si>
  <si>
    <t>LIHTC Calculation</t>
  </si>
  <si>
    <t>LIHTC ELIGIBLE BASIS</t>
  </si>
  <si>
    <t>R  E  S  I  D  E  N  T  I  A  L</t>
  </si>
  <si>
    <t>Total Residential Project Cost</t>
  </si>
  <si>
    <t>Eligible Basis</t>
  </si>
  <si>
    <t>Acquisition</t>
  </si>
  <si>
    <t>New Construction/ Rehab</t>
  </si>
  <si>
    <t>Acquisition Costs:</t>
  </si>
  <si>
    <t>Land</t>
  </si>
  <si>
    <t>Existing Structures</t>
  </si>
  <si>
    <t>Liens</t>
  </si>
  <si>
    <t>Closing, Title &amp; Recording Costs</t>
  </si>
  <si>
    <t>Extension payment</t>
  </si>
  <si>
    <t xml:space="preserve">Other: _____________   </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</si>
  <si>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</si>
  <si>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</si>
  <si>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</si>
  <si>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</si>
  <si>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</si>
  <si>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</si>
  <si>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</si>
  <si>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</si>
  <si>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</si>
  <si>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</si>
  <si>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</si>
  <si>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</si>
  <si>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</si>
  <si>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</si>
  <si>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</si>
  <si>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</si>
  <si>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 _______________</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</si>
  <si>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</si>
  <si>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</si>
  <si>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</si>
  <si>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</si>
  <si>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</si>
  <si>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</si>
  <si>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</si>
  <si>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</si>
  <si>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</si>
  <si>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</si>
  <si>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</si>
  <si>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 ______________</t>
  </si>
  <si>
    <t>Soft Cost Contingency</t>
  </si>
  <si>
    <t>Other: ________________</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</si>
  <si>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</si>
  <si>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</si>
  <si>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</si>
  <si>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</si>
  <si>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</si>
  <si>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</si>
  <si>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</si>
  <si>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</si>
  <si>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</si>
  <si>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Financing</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</si>
  <si>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</si>
  <si>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</si>
  <si>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</si>
  <si>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</si>
  <si>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</si>
  <si>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</si>
  <si>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</si>
  <si>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</si>
  <si>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</si>
  <si>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</si>
  <si>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 _____________________</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</si>
  <si>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</si>
  <si>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</si>
  <si>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</si>
  <si>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</si>
  <si>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</si>
  <si>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</si>
  <si>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</si>
  <si>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</si>
  <si>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</si>
  <si>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</si>
  <si>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</si>
  <si>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</si>
  <si>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</si>
  <si>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</si>
  <si>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</si>
  <si>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</si>
  <si>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</si>
  <si>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</si>
  <si>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</si>
  <si>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</si>
  <si>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Residential Totals</t>
  </si>
  <si>
    <t>Basis Eligible Community Facility</t>
  </si>
  <si>
    <t>TOTALS:</t>
  </si>
  <si>
    <t>*Italicized items are considered Intermediary Costs or Capitalized Reserves and may not be included in Eligible Basis or in the Total Project Costs for the purposes of calculating the Maximum Developer Fees.</t>
  </si>
  <si>
    <t>LIHTC CALCULATION</t>
  </si>
  <si>
    <t>130% Eligible Basis Boost</t>
  </si>
  <si>
    <t>Is project located in a DDA or a QCT?</t>
  </si>
  <si>
    <t>YES/NO</t>
  </si>
  <si>
    <t>Eligible Basis Credit Calculation</t>
  </si>
  <si>
    <t>Rehab/New Construction</t>
  </si>
  <si>
    <r>
      <t xml:space="preserve">Total Eligible Basis </t>
    </r>
    <r>
      <rPr>
        <i/>
        <sz val="9"/>
        <color indexed="8"/>
        <rFont val="Arial"/>
        <family val="2"/>
      </rPr>
      <t>(from LIHTC Budget)</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</si>
  <si>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</si>
  <si>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</si>
  <si>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</si>
  <si>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</si>
  <si>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</si>
  <si>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Basis Boost (100% or 130%)</t>
  </si>
  <si>
    <r>
      <t xml:space="preserve">* Applicable Fraction </t>
    </r>
    <r>
      <rPr>
        <i/>
        <sz val="9"/>
        <color indexed="8"/>
        <rFont val="Arial"/>
        <family val="2"/>
      </rPr>
      <t>(Use the Buildings Form if Needed)</t>
    </r>
  </si>
  <si>
    <t>Qualified Basis</t>
  </si>
  <si>
    <t>* Applicable Percentage</t>
  </si>
  <si>
    <t>Maximum Annual Credit Amount Requested based on Qualified Basis</t>
  </si>
  <si>
    <t>Total Maximum Annual Credit Amount Requested based on Qualified Basis</t>
  </si>
  <si>
    <t>Equity Gap Calculation</t>
  </si>
  <si>
    <t>Total Project Costs</t>
  </si>
  <si>
    <r>
      <t xml:space="preserve">- Total Project Sources excluding LIHTC Equity </t>
    </r>
    <r>
      <rPr>
        <i/>
        <sz val="9"/>
        <color indexed="8"/>
        <rFont val="Arial"/>
        <family val="2"/>
      </rPr>
      <t>(From Financing Terms)</t>
    </r>
  </si>
  <si>
    <t>Equity Gap</t>
  </si>
  <si>
    <t>Divided by Tax Credit Factor</t>
  </si>
  <si>
    <t>Divided by 10 Years</t>
  </si>
  <si>
    <t>Maximum Annual Credit Amount based on Equity Gap</t>
  </si>
  <si>
    <t>Maximum Annual Credit Requested</t>
  </si>
  <si>
    <t>LIHTC Eligible Basis</t>
  </si>
  <si>
    <t>Development Budgets</t>
  </si>
  <si>
    <t>Project Name</t>
  </si>
  <si>
    <t>Enter Project Name</t>
  </si>
  <si>
    <t>Date of Budget</t>
  </si>
  <si>
    <t>% Total Project Cost</t>
  </si>
  <si>
    <t>Total Project Cost</t>
  </si>
  <si>
    <t>Residential total</t>
  </si>
  <si>
    <t>Source:</t>
  </si>
  <si>
    <t>non-residential total</t>
  </si>
  <si>
    <t>(Specify)</t>
  </si>
  <si>
    <t>Other:</t>
  </si>
  <si>
    <t>New Construction Contingency</t>
  </si>
  <si>
    <t>Environmental Abatement - Building</t>
  </si>
  <si>
    <t>Environmental Abatement - Land</t>
  </si>
  <si>
    <t>Project Management / Dev. Consultant Fees</t>
  </si>
  <si>
    <t>Other Consultants</t>
  </si>
  <si>
    <t>Bridge Loan Fees</t>
  </si>
  <si>
    <t>Bridge Loan Interest</t>
  </si>
  <si>
    <t xml:space="preserve">Construction Loan Expenses </t>
  </si>
  <si>
    <t xml:space="preserve">Permanent Loan Expenses </t>
  </si>
  <si>
    <t>LIHTC Legal</t>
  </si>
  <si>
    <t>LIHTC Owners Title Policy</t>
  </si>
  <si>
    <t>Operating Reserves</t>
  </si>
  <si>
    <t>Replacement Reserves</t>
  </si>
  <si>
    <t>Nonprofit Donation</t>
  </si>
  <si>
    <t>Carrying Costs at Rent up/Lease Up Reserve</t>
  </si>
  <si>
    <t>Total Development Cost:</t>
  </si>
  <si>
    <t>Total Sources:</t>
  </si>
  <si>
    <t/>
  </si>
  <si>
    <t xml:space="preserve">For Commission Use: </t>
  </si>
  <si>
    <t>Budget Summary</t>
  </si>
  <si>
    <t>Acquisition Costs</t>
  </si>
  <si>
    <t>Construction</t>
  </si>
  <si>
    <t>Soft Costs</t>
  </si>
  <si>
    <t>Financing Costs</t>
  </si>
  <si>
    <t>Total Residential Development Cost</t>
  </si>
  <si>
    <t>Sources and Uses</t>
  </si>
  <si>
    <t>FINANCING TERMS - RESIDENTIAL ONLY</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</si>
  <si>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</si>
  <si>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</si>
  <si>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</si>
  <si>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</si>
  <si>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</si>
  <si>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</si>
  <si>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</si>
  <si>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</si>
  <si>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</si>
  <si>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</si>
  <si>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</si>
  <si>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</si>
  <si>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</si>
  <si>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</si>
  <si>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</si>
  <si>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</si>
  <si>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</si>
  <si>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</si>
  <si>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</si>
  <si>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</si>
  <si>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</si>
  <si>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</si>
  <si>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</si>
  <si>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</si>
  <si>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</si>
  <si>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</si>
  <si>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</si>
  <si>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</si>
  <si>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</si>
  <si>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</si>
  <si>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</si>
  <si>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</si>
  <si>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</si>
  <si>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</si>
  <si>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</si>
  <si>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</si>
  <si>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</si>
  <si>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</si>
  <si>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</si>
  <si>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Yes</t>
  </si>
  <si>
    <t>Amount:</t>
  </si>
  <si>
    <t>Financing Terms</t>
  </si>
  <si>
    <r>
      <rPr>
        <b/>
        <sz val="10"/>
        <color indexed="8"/>
        <rFont val="Calibri"/>
        <family val="2"/>
      </rPr>
      <t>*</t>
    </r>
    <r>
      <rPr>
        <sz val="10"/>
        <color indexed="8"/>
        <rFont val="Calibri"/>
        <family val="2"/>
      </rPr>
      <t xml:space="preserve">The Total Development Cost submitted in the Application may not exceed the Total Development Cost in the waiver request.  </t>
    </r>
  </si>
  <si>
    <t>Seattle</t>
  </si>
  <si>
    <t>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</si>
</sst>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0.0%"/>
    <numFmt numFmtId="168" formatCode="_(&quot;$&quot;* #,##0_);_(&quot;$&quot;* \(#,##0\);_(&quot;$&quot;* &quot;-&quot;??_);_(@_)"/>
    <numFmt numFmtId="169" formatCode="0.000%"/>
    <numFmt numFmtId="170" formatCode="0.0000%"/>
  </numFmts>
  <fonts count="100"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11"/>
      <color theme="1"/>
      <name val="Calibri"/>
      <family val="2"/>
    </font>
    <font>
      <b/>
      <u/>
      <sz val="11"/>
      <color theme="1"/>
      <name val="Calibri"/>
      <family val="2"/>
      <scheme val="minor"/>
    </font>
    <font>
      <sz val="11"/>
      <name val="Calibri"/>
      <family val="2"/>
      <scheme val="minor"/>
    </font>
    <font>
      <u/>
      <sz val="11"/>
      <color theme="10"/>
      <name val="Calibri"/>
      <family val="2"/>
      <scheme val="minor"/>
    </font>
    <font>
      <b/>
      <sz val="14"/>
      <name val="Calibri"/>
      <family val="2"/>
      <scheme val="minor"/>
    </font>
    <font>
      <b/>
      <sz val="11"/>
      <name val="Calibri"/>
      <family val="2"/>
      <scheme val="minor"/>
    </font>
    <font>
      <b/>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b/>
      <sz val="14"/>
      <color indexed="8"/>
      <name val="Calibri"/>
      <family val="2"/>
    </font>
    <font>
      <b/>
      <sz val="10"/>
      <name val="Arial"/>
      <family val="2"/>
    </font>
    <font>
      <sz val="10"/>
      <name val="Tms Rmn"/>
    </font>
    <font>
      <b/>
      <sz val="10"/>
      <color indexed="60"/>
      <name val="Times New Roman"/>
      <family val="1"/>
    </font>
    <font>
      <sz val="10"/>
      <name val="Times New Roman"/>
      <family val="1"/>
    </font>
    <font>
      <b/>
      <sz val="10"/>
      <name val="Times New Roman"/>
      <family val="1"/>
    </font>
    <font>
      <b/>
      <i/>
      <sz val="10"/>
      <name val="Arial"/>
      <family val="2"/>
    </font>
    <font>
      <b/>
      <i/>
      <sz val="10"/>
      <name val="Times New Roman"/>
      <family val="1"/>
    </font>
    <font>
      <i/>
      <sz val="10"/>
      <name val="Arial"/>
      <family val="2"/>
    </font>
    <font>
      <sz val="8"/>
      <name val="Arial"/>
      <family val="2"/>
    </font>
    <font>
      <u/>
      <sz val="10"/>
      <color indexed="12"/>
      <name val="Arial"/>
      <family val="2"/>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b/>
      <sz val="14"/>
      <color indexed="8"/>
      <name val="Calibri"/>
      <family val="2"/>
      <scheme val="minor"/>
    </font>
    <font>
      <sz val="14"/>
      <color indexed="8"/>
      <name val="Calibri"/>
      <family val="2"/>
      <scheme val="minor"/>
    </font>
    <font>
      <sz val="11"/>
      <color indexed="8"/>
      <name val="Arial"/>
      <family val="2"/>
    </font>
    <font>
      <b/>
      <sz val="11"/>
      <color indexed="8"/>
      <name val="Arial"/>
      <family val="2"/>
    </font>
    <font>
      <i/>
      <sz val="9"/>
      <color indexed="8"/>
      <name val="Arial"/>
      <family val="2"/>
    </font>
    <font>
      <sz val="11"/>
      <name val="Arial"/>
      <family val="2"/>
    </font>
    <font>
      <i/>
      <sz val="11"/>
      <color indexed="8"/>
      <name val="Arial"/>
      <family val="2"/>
    </font>
    <font>
      <sz val="9"/>
      <color indexed="8"/>
      <name val="Arial"/>
      <family val="2"/>
    </font>
    <font>
      <b/>
      <i/>
      <sz val="9"/>
      <color rgb="FFFF0000"/>
      <name val="Arial"/>
      <family val="2"/>
    </font>
    <font>
      <sz val="8"/>
      <name val="Verdana"/>
      <family val="2"/>
    </font>
    <font>
      <b/>
      <sz val="12"/>
      <name val="Verdana"/>
      <family val="2"/>
    </font>
    <font>
      <b/>
      <sz val="8"/>
      <name val="Verdana"/>
      <family val="2"/>
    </font>
    <font>
      <b/>
      <sz val="10"/>
      <name val="Verdana"/>
      <family val="2"/>
    </font>
    <font>
      <b/>
      <i/>
      <sz val="8"/>
      <name val="Verdana"/>
      <family val="2"/>
    </font>
    <font>
      <sz val="8"/>
      <name val="Calibri"/>
      <family val="2"/>
      <scheme val="minor"/>
    </font>
    <font>
      <i/>
      <sz val="8"/>
      <name val="Verdana"/>
      <family val="2"/>
    </font>
    <font>
      <b/>
      <sz val="8"/>
      <color rgb="FFFF0000"/>
      <name val="Calibri"/>
      <family val="2"/>
      <scheme val="minor"/>
    </font>
    <font>
      <b/>
      <sz val="11"/>
      <color rgb="FFFF0000"/>
      <name val="Calibri"/>
      <family val="2"/>
      <scheme val="minor"/>
    </font>
    <font>
      <b/>
      <sz val="12"/>
      <color rgb="FFFF0000"/>
      <name val="Arial"/>
      <family val="2"/>
    </font>
    <font>
      <i/>
      <sz val="11"/>
      <color theme="1"/>
      <name val="Calibri"/>
      <family val="2"/>
      <scheme val="minor"/>
    </font>
    <font>
      <b/>
      <i/>
      <sz val="11"/>
      <color theme="1"/>
      <name val="Calibri"/>
      <family val="2"/>
      <scheme val="minor"/>
    </font>
    <font>
      <sz val="10"/>
      <name val="Calibri"/>
      <family val="2"/>
    </font>
    <font>
      <sz val="8"/>
      <name val="Calibri"/>
      <family val="2"/>
    </font>
    <font>
      <b/>
      <sz val="10"/>
      <name val="Calibri"/>
      <family val="2"/>
    </font>
    <font>
      <b/>
      <sz val="11"/>
      <name val="Calibri"/>
      <family val="2"/>
    </font>
    <font>
      <sz val="11"/>
      <name val="Calibri"/>
      <family val="2"/>
    </font>
    <font>
      <sz val="9"/>
      <name val="Calibri"/>
      <family val="2"/>
    </font>
    <font>
      <b/>
      <sz val="11"/>
      <color indexed="8"/>
      <name val="Calibri"/>
      <family val="2"/>
    </font>
    <font>
      <sz val="8"/>
      <color indexed="8"/>
      <name val="Calibri"/>
      <family val="2"/>
    </font>
    <font>
      <b/>
      <sz val="12"/>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DAEEF3"/>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CCECFF"/>
        <bgColor indexed="64"/>
      </patternFill>
    </fill>
    <fill>
      <patternFill patternType="mediumGray">
        <bgColor theme="1" tint="0.34998626667073579"/>
      </patternFill>
    </fill>
    <fill>
      <patternFill patternType="solid">
        <fgColor rgb="FFFFFFCC"/>
        <bgColor indexed="9"/>
      </patternFill>
    </fill>
    <fill>
      <patternFill patternType="solid">
        <fgColor rgb="FFCCECFF"/>
        <bgColor indexed="9"/>
      </patternFill>
    </fill>
    <fill>
      <patternFill patternType="solid">
        <fgColor theme="8" tint="0.79998168889431442"/>
        <bgColor indexed="9"/>
      </patternFill>
    </fill>
    <fill>
      <patternFill patternType="solid">
        <fgColor rgb="FFC00000"/>
        <bgColor indexed="64"/>
      </patternFill>
    </fill>
    <fill>
      <patternFill patternType="solid">
        <fgColor rgb="FFFFFF99"/>
        <bgColor indexed="9"/>
      </patternFill>
    </fill>
    <fill>
      <patternFill patternType="mediumGray">
        <fgColor theme="1"/>
        <bgColor theme="0" tint="-0.499984740745262"/>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indexed="64"/>
      </right>
      <top style="medium">
        <color auto="1"/>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top style="medium">
        <color auto="1"/>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thin">
        <color indexed="64"/>
      </right>
      <top style="thin">
        <color theme="0" tint="-0.14996795556505021"/>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hair">
        <color indexed="64"/>
      </left>
      <right/>
      <top/>
      <bottom/>
      <diagonal/>
    </border>
  </borders>
  <cellStyleXfs count="6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18" fillId="0" borderId="0"/>
    <xf numFmtId="0" fontId="8" fillId="0" borderId="0"/>
    <xf numFmtId="0" fontId="8" fillId="0" borderId="0"/>
    <xf numFmtId="0" fontId="43"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51" fillId="0" borderId="0" applyNumberFormat="0" applyFill="0" applyBorder="0" applyAlignment="0" applyProtection="0">
      <alignment vertical="top"/>
      <protection locked="0"/>
    </xf>
  </cellStyleXfs>
  <cellXfs count="611">
    <xf numFmtId="0" fontId="0" fillId="0" borderId="0" xfId="0"/>
    <xf numFmtId="0" fontId="24" fillId="0" borderId="0" xfId="0" applyFont="1"/>
    <xf numFmtId="0" fontId="0" fillId="0" borderId="0" xfId="0" applyAlignment="1">
      <alignment wrapText="1"/>
    </xf>
    <xf numFmtId="49" fontId="0" fillId="0" borderId="0" xfId="0" applyNumberFormat="1"/>
    <xf numFmtId="0" fontId="25" fillId="0" borderId="0" xfId="0" applyFont="1" applyAlignment="1">
      <alignment wrapText="1"/>
    </xf>
    <xf numFmtId="0" fontId="0" fillId="0" borderId="0" xfId="0" applyAlignment="1">
      <alignment horizontal="left" wrapText="1"/>
    </xf>
    <xf numFmtId="0" fontId="0" fillId="0" borderId="0" xfId="0" applyAlignment="1">
      <alignment horizontal="center"/>
    </xf>
    <xf numFmtId="0" fontId="0" fillId="24" borderId="10" xfId="0" applyFill="1" applyBorder="1" applyAlignment="1">
      <alignment wrapText="1"/>
    </xf>
    <xf numFmtId="0" fontId="26" fillId="0" borderId="0" xfId="0" applyFont="1" applyAlignment="1">
      <alignment vertical="top" wrapText="1"/>
    </xf>
    <xf numFmtId="0" fontId="26" fillId="0" borderId="0" xfId="0" applyFont="1" applyAlignment="1">
      <alignment wrapText="1"/>
    </xf>
    <xf numFmtId="164" fontId="0" fillId="0" borderId="10" xfId="0" applyNumberFormat="1" applyBorder="1" applyAlignment="1">
      <alignment wrapText="1"/>
    </xf>
    <xf numFmtId="0" fontId="0" fillId="0" borderId="11" xfId="0" applyBorder="1"/>
    <xf numFmtId="0" fontId="0" fillId="0" borderId="11" xfId="0" quotePrefix="1" applyBorder="1"/>
    <xf numFmtId="164" fontId="24" fillId="0" borderId="0" xfId="0" applyNumberFormat="1" applyFont="1" applyAlignment="1">
      <alignment wrapText="1"/>
    </xf>
    <xf numFmtId="0" fontId="27" fillId="0" borderId="0" xfId="0" applyFont="1"/>
    <xf numFmtId="0" fontId="0" fillId="0" borderId="0" xfId="0" applyAlignment="1">
      <alignment horizontal="left" indent="1"/>
    </xf>
    <xf numFmtId="0" fontId="0" fillId="0" borderId="0" xfId="0" applyAlignment="1">
      <alignment horizontal="center" wrapText="1"/>
    </xf>
    <xf numFmtId="0" fontId="24" fillId="0" borderId="0" xfId="0" applyFont="1" applyAlignment="1">
      <alignment horizontal="left" indent="1"/>
    </xf>
    <xf numFmtId="0" fontId="24" fillId="0" borderId="0" xfId="0" applyFont="1" applyAlignment="1">
      <alignment horizontal="left"/>
    </xf>
    <xf numFmtId="0" fontId="0" fillId="0" borderId="0" xfId="0" quotePrefix="1"/>
    <xf numFmtId="0" fontId="24" fillId="0" borderId="0" xfId="0" applyFont="1" applyAlignment="1">
      <alignment vertical="center"/>
    </xf>
    <xf numFmtId="0" fontId="0" fillId="0" borderId="0" xfId="0" applyAlignment="1">
      <alignment horizontal="left"/>
    </xf>
    <xf numFmtId="0" fontId="31" fillId="0" borderId="0" xfId="0" applyFont="1"/>
    <xf numFmtId="49" fontId="27" fillId="0" borderId="0" xfId="0" quotePrefix="1" applyNumberFormat="1" applyFont="1"/>
    <xf numFmtId="164" fontId="24" fillId="25" borderId="18" xfId="0" applyNumberFormat="1" applyFont="1" applyFill="1" applyBorder="1" applyAlignment="1">
      <alignment wrapText="1"/>
    </xf>
    <xf numFmtId="164" fontId="0" fillId="0" borderId="17" xfId="0" applyNumberFormat="1" applyBorder="1" applyAlignment="1">
      <alignment wrapText="1"/>
    </xf>
    <xf numFmtId="0" fontId="24" fillId="0" borderId="0" xfId="0" applyFont="1" applyAlignment="1">
      <alignment horizontal="left" indent="2"/>
    </xf>
    <xf numFmtId="164" fontId="0" fillId="0" borderId="0" xfId="0" applyNumberFormat="1" applyAlignment="1">
      <alignment wrapText="1"/>
    </xf>
    <xf numFmtId="0" fontId="32" fillId="0" borderId="0" xfId="44" applyFont="1"/>
    <xf numFmtId="0" fontId="0" fillId="24" borderId="10" xfId="0" applyFill="1" applyBorder="1" applyAlignment="1">
      <alignment horizontal="left" wrapText="1"/>
    </xf>
    <xf numFmtId="42" fontId="0" fillId="0" borderId="10" xfId="0" applyNumberFormat="1" applyBorder="1" applyAlignment="1">
      <alignment wrapText="1"/>
    </xf>
    <xf numFmtId="10" fontId="23" fillId="0" borderId="19" xfId="51" applyNumberFormat="1" applyFont="1" applyFill="1" applyBorder="1"/>
    <xf numFmtId="0" fontId="0" fillId="24" borderId="15" xfId="0" applyFill="1" applyBorder="1" applyAlignment="1">
      <alignment wrapText="1"/>
    </xf>
    <xf numFmtId="42" fontId="0" fillId="0" borderId="15" xfId="0" applyNumberFormat="1" applyBorder="1" applyAlignment="1">
      <alignment wrapText="1"/>
    </xf>
    <xf numFmtId="10" fontId="23" fillId="0" borderId="0" xfId="51" applyNumberFormat="1" applyFont="1" applyFill="1" applyBorder="1"/>
    <xf numFmtId="0" fontId="0" fillId="0" borderId="0" xfId="0" applyAlignment="1">
      <alignment horizontal="right"/>
    </xf>
    <xf numFmtId="0" fontId="0" fillId="24" borderId="10" xfId="0" applyFill="1" applyBorder="1"/>
    <xf numFmtId="0" fontId="0" fillId="24" borderId="10" xfId="0" applyFill="1" applyBorder="1" applyAlignment="1">
      <alignment horizontal="center" wrapText="1"/>
    </xf>
    <xf numFmtId="49" fontId="27" fillId="0" borderId="0" xfId="0" quotePrefix="1" applyNumberFormat="1" applyFont="1" applyAlignment="1">
      <alignment vertical="center"/>
    </xf>
    <xf numFmtId="5" fontId="0" fillId="0" borderId="17" xfId="0" applyNumberFormat="1" applyBorder="1"/>
    <xf numFmtId="5" fontId="24" fillId="0" borderId="0" xfId="0" applyNumberFormat="1" applyFont="1"/>
    <xf numFmtId="0" fontId="25" fillId="0" borderId="0" xfId="0" applyFont="1"/>
    <xf numFmtId="0" fontId="3" fillId="0" borderId="0" xfId="0" applyFont="1" applyAlignment="1">
      <alignment horizontal="left" vertical="top" wrapText="1"/>
    </xf>
    <xf numFmtId="0" fontId="25" fillId="0" borderId="0" xfId="0" applyFont="1" applyAlignment="1">
      <alignment horizontal="left" vertical="top"/>
    </xf>
    <xf numFmtId="0" fontId="3" fillId="0" borderId="0" xfId="0" applyFont="1" applyAlignment="1">
      <alignment horizontal="left" vertical="top"/>
    </xf>
    <xf numFmtId="5" fontId="0" fillId="0" borderId="0" xfId="0" applyNumberFormat="1"/>
    <xf numFmtId="0" fontId="27" fillId="0" borderId="0" xfId="0" applyFont="1" applyAlignment="1">
      <alignment wrapText="1"/>
    </xf>
    <xf numFmtId="0" fontId="0" fillId="0" borderId="11" xfId="0" applyBorder="1" applyAlignment="1">
      <alignment horizontal="left"/>
    </xf>
    <xf numFmtId="0" fontId="0" fillId="24" borderId="10" xfId="0" applyFill="1" applyBorder="1" applyAlignment="1">
      <alignment horizontal="left"/>
    </xf>
    <xf numFmtId="0" fontId="0" fillId="0" borderId="0" xfId="0" applyProtection="1">
      <protection locked="0"/>
    </xf>
    <xf numFmtId="0" fontId="32" fillId="0" borderId="0" xfId="0" applyFont="1"/>
    <xf numFmtId="0" fontId="8" fillId="0" borderId="0" xfId="0" applyFont="1"/>
    <xf numFmtId="0" fontId="36" fillId="30" borderId="34" xfId="0" applyFont="1" applyFill="1" applyBorder="1" applyAlignment="1">
      <alignment horizontal="center" vertical="center" wrapText="1"/>
    </xf>
    <xf numFmtId="0" fontId="0" fillId="31" borderId="36" xfId="0" applyFill="1" applyBorder="1"/>
    <xf numFmtId="0" fontId="36" fillId="30" borderId="45" xfId="0" applyFont="1" applyFill="1" applyBorder="1" applyAlignment="1">
      <alignment horizontal="left" vertical="center" wrapText="1"/>
    </xf>
    <xf numFmtId="0" fontId="36" fillId="30" borderId="44" xfId="0" applyFont="1" applyFill="1" applyBorder="1" applyAlignment="1">
      <alignment horizontal="center" vertical="center" wrapText="1"/>
    </xf>
    <xf numFmtId="0" fontId="36" fillId="30" borderId="46" xfId="0" applyFont="1" applyFill="1" applyBorder="1" applyAlignment="1">
      <alignment horizontal="center" vertical="center" wrapText="1"/>
    </xf>
    <xf numFmtId="165" fontId="0" fillId="0" borderId="37" xfId="58" applyNumberFormat="1" applyFont="1" applyBorder="1"/>
    <xf numFmtId="165" fontId="0" fillId="0" borderId="18" xfId="58" applyNumberFormat="1" applyFont="1" applyBorder="1"/>
    <xf numFmtId="165" fontId="0" fillId="0" borderId="38" xfId="58" applyNumberFormat="1" applyFont="1" applyBorder="1"/>
    <xf numFmtId="165" fontId="0" fillId="31" borderId="39" xfId="58" applyNumberFormat="1" applyFont="1" applyFill="1" applyBorder="1"/>
    <xf numFmtId="165" fontId="0" fillId="0" borderId="33" xfId="58" applyNumberFormat="1" applyFont="1" applyBorder="1"/>
    <xf numFmtId="165" fontId="0" fillId="0" borderId="10" xfId="58" applyNumberFormat="1" applyFont="1" applyBorder="1"/>
    <xf numFmtId="165" fontId="0" fillId="31" borderId="48" xfId="58" applyNumberFormat="1" applyFont="1" applyFill="1" applyBorder="1"/>
    <xf numFmtId="0" fontId="24" fillId="30" borderId="17" xfId="0" applyFont="1" applyFill="1" applyBorder="1" applyAlignment="1">
      <alignment horizontal="center" vertical="center"/>
    </xf>
    <xf numFmtId="165" fontId="0" fillId="0" borderId="35" xfId="58" applyNumberFormat="1" applyFont="1" applyBorder="1"/>
    <xf numFmtId="165" fontId="0" fillId="0" borderId="13" xfId="58" applyNumberFormat="1" applyFont="1" applyBorder="1"/>
    <xf numFmtId="165" fontId="0" fillId="31" borderId="33" xfId="58" applyNumberFormat="1" applyFont="1" applyFill="1" applyBorder="1"/>
    <xf numFmtId="165" fontId="0" fillId="0" borderId="49" xfId="58" applyNumberFormat="1" applyFont="1" applyBorder="1"/>
    <xf numFmtId="165" fontId="0" fillId="31" borderId="37" xfId="0" applyNumberFormat="1" applyFill="1" applyBorder="1"/>
    <xf numFmtId="165" fontId="0" fillId="0" borderId="37" xfId="0" applyNumberFormat="1" applyBorder="1"/>
    <xf numFmtId="165" fontId="0" fillId="0" borderId="18" xfId="0" applyNumberFormat="1" applyBorder="1"/>
    <xf numFmtId="0" fontId="24" fillId="31" borderId="54" xfId="0" applyFont="1" applyFill="1" applyBorder="1"/>
    <xf numFmtId="165" fontId="0" fillId="31" borderId="39" xfId="0" applyNumberFormat="1" applyFill="1" applyBorder="1"/>
    <xf numFmtId="165" fontId="0" fillId="0" borderId="55" xfId="0" applyNumberFormat="1" applyBorder="1"/>
    <xf numFmtId="0" fontId="18" fillId="29" borderId="0" xfId="60" applyFill="1"/>
    <xf numFmtId="0" fontId="8" fillId="0" borderId="0" xfId="61"/>
    <xf numFmtId="0" fontId="8" fillId="0" borderId="0" xfId="61" applyAlignment="1">
      <alignment vertical="top"/>
    </xf>
    <xf numFmtId="0" fontId="8" fillId="0" borderId="0" xfId="61" applyAlignment="1">
      <alignment vertical="top" wrapText="1"/>
    </xf>
    <xf numFmtId="0" fontId="8" fillId="0" borderId="0" xfId="62"/>
    <xf numFmtId="5" fontId="44" fillId="0" borderId="0" xfId="63" applyNumberFormat="1" applyFont="1" applyAlignment="1">
      <alignment vertical="center"/>
    </xf>
    <xf numFmtId="3" fontId="45" fillId="0" borderId="0" xfId="63" applyNumberFormat="1" applyFont="1"/>
    <xf numFmtId="0" fontId="45" fillId="0" borderId="0" xfId="64" applyFont="1"/>
    <xf numFmtId="5" fontId="45" fillId="0" borderId="0" xfId="63" applyNumberFormat="1" applyFont="1"/>
    <xf numFmtId="5" fontId="42" fillId="0" borderId="0" xfId="63" applyNumberFormat="1" applyFont="1"/>
    <xf numFmtId="5" fontId="46" fillId="0" borderId="0" xfId="63" applyNumberFormat="1" applyFont="1"/>
    <xf numFmtId="0" fontId="46" fillId="0" borderId="0" xfId="63" applyFont="1"/>
    <xf numFmtId="5" fontId="47" fillId="0" borderId="0" xfId="63" applyNumberFormat="1" applyFont="1"/>
    <xf numFmtId="0" fontId="8" fillId="0" borderId="0" xfId="62" applyAlignment="1">
      <alignment horizontal="center" wrapText="1"/>
    </xf>
    <xf numFmtId="5" fontId="42" fillId="0" borderId="0" xfId="63" applyNumberFormat="1" applyFont="1" applyAlignment="1">
      <alignment horizontal="center" vertical="center" wrapText="1"/>
    </xf>
    <xf numFmtId="0" fontId="8" fillId="0" borderId="0" xfId="62" applyAlignment="1">
      <alignment horizontal="left" indent="1"/>
    </xf>
    <xf numFmtId="5" fontId="8" fillId="0" borderId="0" xfId="63" applyNumberFormat="1" applyFont="1" applyAlignment="1">
      <alignment horizontal="left" vertical="center"/>
    </xf>
    <xf numFmtId="5" fontId="8" fillId="0" borderId="0" xfId="63" applyNumberFormat="1" applyFont="1" applyAlignment="1">
      <alignment vertical="center"/>
    </xf>
    <xf numFmtId="41" fontId="45" fillId="35" borderId="67" xfId="63" applyNumberFormat="1" applyFont="1" applyFill="1" applyBorder="1" applyAlignment="1">
      <alignment vertical="center"/>
    </xf>
    <xf numFmtId="41" fontId="45" fillId="35" borderId="68" xfId="63" applyNumberFormat="1" applyFont="1" applyFill="1" applyBorder="1" applyAlignment="1">
      <alignment vertical="center"/>
    </xf>
    <xf numFmtId="41" fontId="45" fillId="34" borderId="53" xfId="63" applyNumberFormat="1" applyFont="1" applyFill="1" applyBorder="1" applyAlignment="1">
      <alignment vertical="center"/>
    </xf>
    <xf numFmtId="41" fontId="45" fillId="0" borderId="69" xfId="65" applyNumberFormat="1" applyFont="1" applyFill="1" applyBorder="1" applyAlignment="1" applyProtection="1">
      <alignment vertical="center"/>
      <protection locked="0"/>
    </xf>
    <xf numFmtId="41" fontId="45" fillId="35" borderId="70" xfId="63" applyNumberFormat="1" applyFont="1" applyFill="1" applyBorder="1" applyAlignment="1">
      <alignment vertical="center"/>
    </xf>
    <xf numFmtId="5" fontId="8" fillId="0" borderId="0" xfId="63" applyNumberFormat="1" applyFont="1" applyAlignment="1">
      <alignment horizontal="left" vertical="center" indent="1"/>
    </xf>
    <xf numFmtId="5" fontId="45" fillId="0" borderId="0" xfId="63" applyNumberFormat="1" applyFont="1" applyAlignment="1">
      <alignment vertical="center"/>
    </xf>
    <xf numFmtId="3" fontId="45" fillId="0" borderId="0" xfId="63" applyNumberFormat="1" applyFont="1" applyAlignment="1">
      <alignment vertical="center"/>
    </xf>
    <xf numFmtId="0" fontId="8" fillId="0" borderId="0" xfId="64" applyAlignment="1">
      <alignment horizontal="left" vertical="center" indent="1"/>
    </xf>
    <xf numFmtId="42" fontId="45" fillId="34" borderId="64" xfId="63" applyNumberFormat="1" applyFont="1" applyFill="1" applyBorder="1" applyAlignment="1">
      <alignment vertical="center"/>
    </xf>
    <xf numFmtId="42" fontId="45" fillId="36" borderId="66" xfId="63" applyNumberFormat="1" applyFont="1" applyFill="1" applyBorder="1" applyAlignment="1">
      <alignment vertical="center"/>
    </xf>
    <xf numFmtId="41" fontId="45" fillId="0" borderId="0" xfId="63" applyNumberFormat="1" applyFont="1" applyAlignment="1">
      <alignment vertical="center"/>
    </xf>
    <xf numFmtId="5" fontId="47" fillId="0" borderId="0" xfId="63" applyNumberFormat="1" applyFont="1" applyAlignment="1">
      <alignment vertical="center"/>
    </xf>
    <xf numFmtId="5" fontId="42" fillId="0" borderId="0" xfId="63" applyNumberFormat="1" applyFont="1" applyAlignment="1">
      <alignment vertical="center"/>
    </xf>
    <xf numFmtId="5" fontId="46" fillId="0" borderId="0" xfId="63" applyNumberFormat="1" applyFont="1" applyAlignment="1">
      <alignment vertical="center"/>
    </xf>
    <xf numFmtId="41" fontId="46" fillId="0" borderId="0" xfId="63" applyNumberFormat="1" applyFont="1" applyAlignment="1">
      <alignment vertical="center"/>
    </xf>
    <xf numFmtId="3" fontId="8" fillId="0" borderId="0" xfId="63" applyNumberFormat="1" applyFont="1" applyAlignment="1">
      <alignment vertical="center"/>
    </xf>
    <xf numFmtId="41" fontId="45" fillId="37" borderId="52" xfId="63" applyNumberFormat="1" applyFont="1" applyFill="1" applyBorder="1" applyAlignment="1">
      <alignment vertical="center"/>
    </xf>
    <xf numFmtId="41" fontId="45" fillId="0" borderId="71" xfId="63" applyNumberFormat="1" applyFont="1" applyBorder="1" applyAlignment="1" applyProtection="1">
      <alignment vertical="center"/>
      <protection locked="0"/>
    </xf>
    <xf numFmtId="0" fontId="8" fillId="0" borderId="0" xfId="62" applyAlignment="1">
      <alignment vertical="center"/>
    </xf>
    <xf numFmtId="41" fontId="45" fillId="0" borderId="72" xfId="63" applyNumberFormat="1" applyFont="1" applyBorder="1" applyAlignment="1" applyProtection="1">
      <alignment vertical="center"/>
      <protection locked="0"/>
    </xf>
    <xf numFmtId="0" fontId="8" fillId="0" borderId="0" xfId="63" applyFont="1" applyAlignment="1">
      <alignment vertical="center"/>
    </xf>
    <xf numFmtId="166" fontId="8" fillId="0" borderId="0" xfId="63" applyNumberFormat="1" applyFont="1" applyAlignment="1">
      <alignment vertical="center"/>
    </xf>
    <xf numFmtId="9" fontId="8" fillId="0" borderId="0" xfId="66" applyFont="1" applyFill="1" applyAlignment="1" applyProtection="1">
      <alignment vertical="center"/>
    </xf>
    <xf numFmtId="166" fontId="8" fillId="0" borderId="0" xfId="63" applyNumberFormat="1" applyFont="1" applyAlignment="1">
      <alignment horizontal="left" vertical="center"/>
    </xf>
    <xf numFmtId="41" fontId="8" fillId="0" borderId="73" xfId="62" applyNumberFormat="1" applyBorder="1" applyAlignment="1" applyProtection="1">
      <alignment vertical="center" wrapText="1"/>
      <protection locked="0"/>
    </xf>
    <xf numFmtId="0" fontId="47" fillId="0" borderId="0" xfId="62" applyFont="1" applyAlignment="1">
      <alignment vertical="center"/>
    </xf>
    <xf numFmtId="41" fontId="48" fillId="0" borderId="0" xfId="62" applyNumberFormat="1" applyFont="1" applyAlignment="1">
      <alignment vertical="center"/>
    </xf>
    <xf numFmtId="41" fontId="45" fillId="34" borderId="52" xfId="63" applyNumberFormat="1" applyFont="1" applyFill="1" applyBorder="1" applyAlignment="1">
      <alignment vertical="center"/>
    </xf>
    <xf numFmtId="0" fontId="8" fillId="0" borderId="0" xfId="62" applyAlignment="1">
      <alignment horizontal="left" vertical="center" indent="1"/>
    </xf>
    <xf numFmtId="167" fontId="8" fillId="0" borderId="0" xfId="66" applyNumberFormat="1" applyFont="1" applyFill="1" applyBorder="1" applyAlignment="1" applyProtection="1">
      <alignment vertical="center"/>
    </xf>
    <xf numFmtId="9" fontId="8" fillId="0" borderId="0" xfId="66" applyFont="1" applyFill="1" applyBorder="1" applyAlignment="1" applyProtection="1">
      <alignment horizontal="right" vertical="center"/>
    </xf>
    <xf numFmtId="5" fontId="8" fillId="0" borderId="0" xfId="63" applyNumberFormat="1" applyFont="1" applyAlignment="1">
      <alignment horizontal="center" vertical="center"/>
    </xf>
    <xf numFmtId="0" fontId="8" fillId="0" borderId="0" xfId="64" applyAlignment="1">
      <alignment vertical="center"/>
    </xf>
    <xf numFmtId="41" fontId="45" fillId="0" borderId="72" xfId="63" applyNumberFormat="1" applyFont="1" applyBorder="1" applyAlignment="1" applyProtection="1">
      <alignment vertical="center" wrapText="1"/>
      <protection locked="0"/>
    </xf>
    <xf numFmtId="41" fontId="45" fillId="0" borderId="74" xfId="63" applyNumberFormat="1" applyFont="1" applyBorder="1" applyAlignment="1" applyProtection="1">
      <alignment vertical="center" wrapText="1"/>
      <protection locked="0"/>
    </xf>
    <xf numFmtId="41" fontId="45" fillId="0" borderId="73" xfId="63" applyNumberFormat="1" applyFont="1" applyBorder="1" applyAlignment="1" applyProtection="1">
      <alignment vertical="center" wrapText="1"/>
      <protection locked="0"/>
    </xf>
    <xf numFmtId="5" fontId="49" fillId="0" borderId="0" xfId="63" applyNumberFormat="1" applyFont="1" applyAlignment="1">
      <alignment horizontal="left" vertical="center" indent="1"/>
    </xf>
    <xf numFmtId="0" fontId="49" fillId="0" borderId="0" xfId="62" applyFont="1" applyAlignment="1">
      <alignment horizontal="left" vertical="center" indent="1"/>
    </xf>
    <xf numFmtId="41" fontId="8" fillId="0" borderId="0" xfId="61" applyNumberFormat="1"/>
    <xf numFmtId="0" fontId="49" fillId="0" borderId="0" xfId="64" applyFont="1" applyAlignment="1">
      <alignment horizontal="left" vertical="center" indent="1"/>
    </xf>
    <xf numFmtId="166" fontId="8" fillId="0" borderId="0" xfId="63" applyNumberFormat="1" applyFont="1" applyAlignment="1">
      <alignment horizontal="center" vertical="center"/>
    </xf>
    <xf numFmtId="166" fontId="45" fillId="0" borderId="0" xfId="63" applyNumberFormat="1" applyFont="1" applyAlignment="1">
      <alignment vertical="center"/>
    </xf>
    <xf numFmtId="42" fontId="45" fillId="34" borderId="17" xfId="63" applyNumberFormat="1" applyFont="1" applyFill="1" applyBorder="1" applyAlignment="1">
      <alignment vertical="center"/>
    </xf>
    <xf numFmtId="42" fontId="45" fillId="36" borderId="17" xfId="63" applyNumberFormat="1" applyFont="1" applyFill="1" applyBorder="1" applyAlignment="1">
      <alignment vertical="center"/>
    </xf>
    <xf numFmtId="41" fontId="8" fillId="0" borderId="0" xfId="62" applyNumberFormat="1" applyAlignment="1">
      <alignment vertical="center"/>
    </xf>
    <xf numFmtId="0" fontId="47" fillId="0" borderId="0" xfId="64" applyFont="1" applyAlignment="1">
      <alignment vertical="center"/>
    </xf>
    <xf numFmtId="164" fontId="45" fillId="34" borderId="17" xfId="63" applyNumberFormat="1" applyFont="1" applyFill="1" applyBorder="1" applyAlignment="1">
      <alignment vertical="center"/>
    </xf>
    <xf numFmtId="164" fontId="45" fillId="36" borderId="17" xfId="63" applyNumberFormat="1" applyFont="1" applyFill="1" applyBorder="1" applyAlignment="1">
      <alignment vertical="center"/>
    </xf>
    <xf numFmtId="42" fontId="42" fillId="33" borderId="24" xfId="63" applyNumberFormat="1" applyFont="1" applyFill="1" applyBorder="1" applyAlignment="1">
      <alignment vertical="center"/>
    </xf>
    <xf numFmtId="42" fontId="45" fillId="34" borderId="25" xfId="63" applyNumberFormat="1" applyFont="1" applyFill="1" applyBorder="1" applyAlignment="1">
      <alignment vertical="center"/>
    </xf>
    <xf numFmtId="42" fontId="45" fillId="34" borderId="75" xfId="63" applyNumberFormat="1" applyFont="1" applyFill="1" applyBorder="1" applyAlignment="1">
      <alignment vertical="center"/>
    </xf>
    <xf numFmtId="42" fontId="45" fillId="36" borderId="75" xfId="63" applyNumberFormat="1" applyFont="1" applyFill="1" applyBorder="1" applyAlignment="1">
      <alignment vertical="center"/>
    </xf>
    <xf numFmtId="42" fontId="45" fillId="36" borderId="76" xfId="63" applyNumberFormat="1" applyFont="1" applyFill="1" applyBorder="1" applyAlignment="1">
      <alignment vertical="center"/>
    </xf>
    <xf numFmtId="0" fontId="8" fillId="0" borderId="0" xfId="62" applyAlignment="1">
      <alignment wrapText="1"/>
    </xf>
    <xf numFmtId="0" fontId="42" fillId="0" borderId="0" xfId="62" applyFont="1" applyAlignment="1">
      <alignment horizontal="center" vertical="top" wrapText="1"/>
    </xf>
    <xf numFmtId="0" fontId="42" fillId="0" borderId="0" xfId="61" applyFont="1" applyAlignment="1">
      <alignment horizontal="left"/>
    </xf>
    <xf numFmtId="0" fontId="42" fillId="0" borderId="0" xfId="61" applyFont="1" applyAlignment="1">
      <alignment horizontal="center" vertical="top" wrapText="1"/>
    </xf>
    <xf numFmtId="0" fontId="8" fillId="0" borderId="0" xfId="61" applyAlignment="1">
      <alignment wrapText="1"/>
    </xf>
    <xf numFmtId="0" fontId="42" fillId="0" borderId="0" xfId="61" applyFont="1" applyAlignment="1">
      <alignment vertical="top" wrapText="1"/>
    </xf>
    <xf numFmtId="0" fontId="51" fillId="0" borderId="0" xfId="67" applyFill="1" applyBorder="1" applyAlignment="1" applyProtection="1">
      <alignment horizontal="left" indent="1"/>
    </xf>
    <xf numFmtId="0" fontId="8" fillId="0" borderId="0" xfId="61" applyAlignment="1">
      <alignment horizontal="left" indent="1"/>
    </xf>
    <xf numFmtId="0" fontId="42" fillId="0" borderId="0" xfId="61" applyFont="1" applyAlignment="1">
      <alignment horizontal="center" wrapText="1"/>
    </xf>
    <xf numFmtId="0" fontId="52" fillId="0" borderId="0" xfId="61" applyFont="1"/>
    <xf numFmtId="0" fontId="42" fillId="0" borderId="0" xfId="61" applyFont="1" applyAlignment="1">
      <alignment vertical="top"/>
    </xf>
    <xf numFmtId="0" fontId="42" fillId="0" borderId="0" xfId="61" applyFont="1" applyAlignment="1">
      <alignment horizontal="right" vertical="top"/>
    </xf>
    <xf numFmtId="0" fontId="53" fillId="0" borderId="0" xfId="61" applyFont="1" applyAlignment="1">
      <alignment horizontal="left" vertical="top"/>
    </xf>
    <xf numFmtId="0" fontId="54" fillId="0" borderId="0" xfId="61" applyFont="1" applyAlignment="1">
      <alignment horizontal="left"/>
    </xf>
    <xf numFmtId="0" fontId="42" fillId="0" borderId="0" xfId="61" applyFont="1" applyAlignment="1">
      <alignment wrapText="1"/>
    </xf>
    <xf numFmtId="0" fontId="49" fillId="0" borderId="0" xfId="61" applyFont="1" applyAlignment="1">
      <alignment vertical="top" wrapText="1"/>
    </xf>
    <xf numFmtId="0" fontId="55" fillId="0" borderId="0" xfId="61" applyFont="1" applyAlignment="1">
      <alignment horizontal="left" vertical="top" wrapText="1"/>
    </xf>
    <xf numFmtId="0" fontId="55" fillId="0" borderId="0" xfId="61" applyFont="1" applyAlignment="1">
      <alignment vertical="top" wrapText="1"/>
    </xf>
    <xf numFmtId="0" fontId="56" fillId="0" borderId="0" xfId="61" applyFont="1" applyAlignment="1">
      <alignment horizontal="center" vertical="top" wrapText="1"/>
    </xf>
    <xf numFmtId="0" fontId="42" fillId="0" borderId="0" xfId="61" applyFont="1"/>
    <xf numFmtId="0" fontId="57" fillId="0" borderId="0" xfId="61" applyFont="1" applyAlignment="1">
      <alignment horizontal="center" vertical="top" wrapText="1"/>
    </xf>
    <xf numFmtId="0" fontId="49" fillId="0" borderId="0" xfId="61" applyFont="1" applyAlignment="1">
      <alignment wrapText="1"/>
    </xf>
    <xf numFmtId="0" fontId="58" fillId="0" borderId="0" xfId="40" applyFont="1" applyAlignment="1">
      <alignment horizontal="center" vertical="center" wrapText="1"/>
    </xf>
    <xf numFmtId="0" fontId="59" fillId="0" borderId="0" xfId="40" applyFont="1" applyAlignment="1">
      <alignment horizontal="center" vertical="center" wrapText="1"/>
    </xf>
    <xf numFmtId="0" fontId="60" fillId="0" borderId="0" xfId="40" applyFont="1" applyAlignment="1">
      <alignment wrapText="1"/>
    </xf>
    <xf numFmtId="0" fontId="60" fillId="0" borderId="0" xfId="40" applyFont="1"/>
    <xf numFmtId="0" fontId="61" fillId="0" borderId="0" xfId="40" applyFont="1"/>
    <xf numFmtId="6" fontId="60" fillId="0" borderId="0" xfId="40" applyNumberFormat="1" applyFont="1"/>
    <xf numFmtId="0" fontId="60" fillId="0" borderId="0" xfId="40" applyFont="1" applyAlignment="1">
      <alignment horizontal="left" vertical="top" wrapText="1"/>
    </xf>
    <xf numFmtId="0" fontId="60" fillId="26" borderId="10" xfId="40" applyFont="1" applyFill="1" applyBorder="1" applyAlignment="1" applyProtection="1">
      <alignment horizontal="center"/>
      <protection locked="0"/>
    </xf>
    <xf numFmtId="0" fontId="61" fillId="33" borderId="77" xfId="40" applyFont="1" applyFill="1" applyBorder="1" applyAlignment="1">
      <alignment vertical="center"/>
    </xf>
    <xf numFmtId="0" fontId="60" fillId="33" borderId="78" xfId="40" applyFont="1" applyFill="1" applyBorder="1" applyAlignment="1">
      <alignment vertical="center"/>
    </xf>
    <xf numFmtId="6" fontId="61" fillId="33" borderId="78" xfId="40" applyNumberFormat="1" applyFont="1" applyFill="1" applyBorder="1" applyAlignment="1">
      <alignment horizontal="right" vertical="center"/>
    </xf>
    <xf numFmtId="0" fontId="61" fillId="33" borderId="79" xfId="40" applyFont="1" applyFill="1" applyBorder="1" applyAlignment="1">
      <alignment horizontal="right" vertical="center" wrapText="1"/>
    </xf>
    <xf numFmtId="6" fontId="61" fillId="0" borderId="0" xfId="40" applyNumberFormat="1" applyFont="1" applyAlignment="1">
      <alignment horizontal="right"/>
    </xf>
    <xf numFmtId="0" fontId="61" fillId="0" borderId="0" xfId="40" applyFont="1" applyAlignment="1">
      <alignment horizontal="right" wrapText="1"/>
    </xf>
    <xf numFmtId="168" fontId="60" fillId="0" borderId="0" xfId="40" applyNumberFormat="1" applyFont="1"/>
    <xf numFmtId="168" fontId="60" fillId="26" borderId="0" xfId="40" applyNumberFormat="1" applyFont="1" applyFill="1" applyProtection="1">
      <protection locked="0"/>
    </xf>
    <xf numFmtId="0" fontId="60" fillId="0" borderId="11" xfId="40" applyFont="1" applyBorder="1"/>
    <xf numFmtId="168" fontId="60" fillId="26" borderId="11" xfId="40" applyNumberFormat="1" applyFont="1" applyFill="1" applyBorder="1" applyProtection="1">
      <protection locked="0"/>
    </xf>
    <xf numFmtId="9" fontId="60" fillId="0" borderId="0" xfId="66" applyFont="1" applyProtection="1">
      <protection locked="0"/>
    </xf>
    <xf numFmtId="9" fontId="60" fillId="0" borderId="0" xfId="40" applyNumberFormat="1" applyFont="1"/>
    <xf numFmtId="9" fontId="60" fillId="26" borderId="11" xfId="40" applyNumberFormat="1" applyFont="1" applyFill="1" applyBorder="1" applyProtection="1">
      <protection locked="0"/>
    </xf>
    <xf numFmtId="42" fontId="60" fillId="0" borderId="0" xfId="40" applyNumberFormat="1" applyFont="1"/>
    <xf numFmtId="169" fontId="60" fillId="0" borderId="11" xfId="40" applyNumberFormat="1" applyFont="1" applyBorder="1" applyProtection="1">
      <protection locked="0"/>
    </xf>
    <xf numFmtId="168" fontId="61" fillId="0" borderId="0" xfId="40" applyNumberFormat="1" applyFont="1"/>
    <xf numFmtId="0" fontId="60" fillId="33" borderId="78" xfId="40" applyFont="1" applyFill="1" applyBorder="1"/>
    <xf numFmtId="6" fontId="60" fillId="33" borderId="79" xfId="40" applyNumberFormat="1" applyFont="1" applyFill="1" applyBorder="1"/>
    <xf numFmtId="0" fontId="60" fillId="0" borderId="11" xfId="40" quotePrefix="1" applyFont="1" applyBorder="1"/>
    <xf numFmtId="168" fontId="60" fillId="0" borderId="11" xfId="40" applyNumberFormat="1" applyFont="1" applyBorder="1"/>
    <xf numFmtId="0" fontId="63" fillId="0" borderId="0" xfId="40" applyFont="1"/>
    <xf numFmtId="44" fontId="60" fillId="33" borderId="0" xfId="40" applyNumberFormat="1" applyFont="1" applyFill="1" applyProtection="1">
      <protection locked="0"/>
    </xf>
    <xf numFmtId="37" fontId="60" fillId="0" borderId="11" xfId="40" applyNumberFormat="1" applyFont="1" applyBorder="1"/>
    <xf numFmtId="0" fontId="61" fillId="34" borderId="80" xfId="40" applyFont="1" applyFill="1" applyBorder="1" applyAlignment="1">
      <alignment vertical="center"/>
    </xf>
    <xf numFmtId="0" fontId="60" fillId="34" borderId="81" xfId="40" applyFont="1" applyFill="1" applyBorder="1" applyAlignment="1">
      <alignment vertical="center"/>
    </xf>
    <xf numFmtId="0" fontId="61" fillId="34" borderId="81" xfId="40" applyFont="1" applyFill="1" applyBorder="1" applyAlignment="1">
      <alignment vertical="center"/>
    </xf>
    <xf numFmtId="168" fontId="61" fillId="34" borderId="82" xfId="40" applyNumberFormat="1" applyFont="1" applyFill="1" applyBorder="1" applyAlignment="1">
      <alignment vertical="center"/>
    </xf>
    <xf numFmtId="0" fontId="60" fillId="0" borderId="0" xfId="40" applyFont="1" applyAlignment="1">
      <alignment vertical="center"/>
    </xf>
    <xf numFmtId="0" fontId="65" fillId="0" borderId="0" xfId="40" applyFont="1"/>
    <xf numFmtId="0" fontId="66" fillId="0" borderId="0" xfId="40" applyFont="1" applyAlignment="1">
      <alignment wrapText="1"/>
    </xf>
    <xf numFmtId="6" fontId="65" fillId="0" borderId="0" xfId="40" applyNumberFormat="1" applyFont="1"/>
    <xf numFmtId="0" fontId="67" fillId="0" borderId="83" xfId="0" applyFont="1" applyBorder="1"/>
    <xf numFmtId="0" fontId="67" fillId="0" borderId="84" xfId="0" applyFont="1" applyBorder="1"/>
    <xf numFmtId="0" fontId="8" fillId="0" borderId="84" xfId="0" applyFont="1" applyBorder="1"/>
    <xf numFmtId="0" fontId="68" fillId="0" borderId="84" xfId="0" applyFont="1" applyBorder="1"/>
    <xf numFmtId="0" fontId="68" fillId="0" borderId="85" xfId="0" applyFont="1" applyBorder="1"/>
    <xf numFmtId="0" fontId="67" fillId="0" borderId="86" xfId="0" applyFont="1" applyBorder="1"/>
    <xf numFmtId="0" fontId="68" fillId="0" borderId="87" xfId="0" applyFont="1" applyBorder="1"/>
    <xf numFmtId="0" fontId="67" fillId="0" borderId="0" xfId="0" applyFont="1"/>
    <xf numFmtId="0" fontId="68" fillId="0" borderId="0" xfId="0" applyFont="1"/>
    <xf numFmtId="0" fontId="35" fillId="0" borderId="0" xfId="0" applyFont="1"/>
    <xf numFmtId="0" fontId="67" fillId="27" borderId="11" xfId="0" applyFont="1" applyFill="1" applyBorder="1" applyProtection="1">
      <protection locked="0"/>
    </xf>
    <xf numFmtId="0" fontId="67" fillId="27" borderId="11" xfId="0" applyFont="1" applyFill="1" applyBorder="1"/>
    <xf numFmtId="0" fontId="67" fillId="0" borderId="87" xfId="0" applyFont="1" applyBorder="1"/>
    <xf numFmtId="14" fontId="8" fillId="0" borderId="17" xfId="0" applyNumberFormat="1" applyFont="1" applyBorder="1" applyProtection="1">
      <protection locked="0"/>
    </xf>
    <xf numFmtId="0" fontId="67" fillId="39" borderId="90" xfId="0" applyFont="1" applyFill="1" applyBorder="1"/>
    <xf numFmtId="5" fontId="69" fillId="26" borderId="20" xfId="0" applyNumberFormat="1" applyFont="1" applyFill="1" applyBorder="1" applyAlignment="1">
      <alignment vertical="center" wrapText="1"/>
    </xf>
    <xf numFmtId="0" fontId="67" fillId="39" borderId="0" xfId="0" applyFont="1" applyFill="1"/>
    <xf numFmtId="5" fontId="69" fillId="26" borderId="70" xfId="0" applyNumberFormat="1" applyFont="1" applyFill="1" applyBorder="1" applyAlignment="1">
      <alignment vertical="center" wrapText="1"/>
    </xf>
    <xf numFmtId="5" fontId="67" fillId="0" borderId="0" xfId="0" applyNumberFormat="1" applyFont="1"/>
    <xf numFmtId="0" fontId="67" fillId="39" borderId="23" xfId="0" applyFont="1" applyFill="1" applyBorder="1"/>
    <xf numFmtId="0" fontId="8" fillId="0" borderId="87" xfId="0" applyFont="1" applyBorder="1"/>
    <xf numFmtId="5" fontId="71" fillId="0" borderId="23" xfId="0" applyNumberFormat="1" applyFont="1" applyBorder="1" applyAlignment="1">
      <alignment vertical="center"/>
    </xf>
    <xf numFmtId="5" fontId="71" fillId="0" borderId="0" xfId="0" applyNumberFormat="1" applyFont="1" applyAlignment="1">
      <alignment vertical="center"/>
    </xf>
    <xf numFmtId="0" fontId="69" fillId="0" borderId="0" xfId="0" applyFont="1" applyAlignment="1">
      <alignment horizontal="center" vertical="center" wrapText="1"/>
    </xf>
    <xf numFmtId="5" fontId="69" fillId="0" borderId="0" xfId="0" applyNumberFormat="1" applyFont="1" applyAlignment="1">
      <alignment horizontal="center" vertical="center" wrapText="1"/>
    </xf>
    <xf numFmtId="0" fontId="67" fillId="0" borderId="90" xfId="0" applyFont="1" applyBorder="1"/>
    <xf numFmtId="9" fontId="72" fillId="40" borderId="94" xfId="0" applyNumberFormat="1" applyFont="1" applyFill="1" applyBorder="1" applyAlignment="1">
      <alignment vertical="center"/>
    </xf>
    <xf numFmtId="42" fontId="72" fillId="40" borderId="95" xfId="0" applyNumberFormat="1" applyFont="1" applyFill="1" applyBorder="1" applyAlignment="1">
      <alignment vertical="center"/>
    </xf>
    <xf numFmtId="42" fontId="72" fillId="27" borderId="96" xfId="0" applyNumberFormat="1" applyFont="1" applyFill="1" applyBorder="1" applyAlignment="1">
      <alignment vertical="center"/>
    </xf>
    <xf numFmtId="42" fontId="72" fillId="0" borderId="97" xfId="0" applyNumberFormat="1" applyFont="1" applyBorder="1" applyAlignment="1" applyProtection="1">
      <alignment vertical="center"/>
      <protection locked="0"/>
    </xf>
    <xf numFmtId="42" fontId="72" fillId="0" borderId="98" xfId="0" applyNumberFormat="1" applyFont="1" applyBorder="1" applyAlignment="1" applyProtection="1">
      <alignment vertical="center"/>
      <protection locked="0"/>
    </xf>
    <xf numFmtId="42" fontId="72" fillId="39" borderId="90" xfId="0" applyNumberFormat="1" applyFont="1" applyFill="1" applyBorder="1"/>
    <xf numFmtId="42" fontId="72" fillId="27" borderId="99" xfId="0" applyNumberFormat="1" applyFont="1" applyFill="1" applyBorder="1" applyAlignment="1">
      <alignment vertical="center"/>
    </xf>
    <xf numFmtId="42" fontId="72" fillId="0" borderId="100" xfId="0" applyNumberFormat="1" applyFont="1" applyBorder="1" applyAlignment="1" applyProtection="1">
      <alignment vertical="center"/>
      <protection locked="0"/>
    </xf>
    <xf numFmtId="42" fontId="72" fillId="0" borderId="101" xfId="0" applyNumberFormat="1" applyFont="1" applyBorder="1" applyAlignment="1" applyProtection="1">
      <alignment vertical="center"/>
      <protection locked="0"/>
    </xf>
    <xf numFmtId="9" fontId="72" fillId="40" borderId="102" xfId="0" applyNumberFormat="1" applyFont="1" applyFill="1" applyBorder="1" applyAlignment="1">
      <alignment vertical="center"/>
    </xf>
    <xf numFmtId="42" fontId="72" fillId="40" borderId="103" xfId="0" applyNumberFormat="1" applyFont="1" applyFill="1" applyBorder="1" applyAlignment="1">
      <alignment vertical="center"/>
    </xf>
    <xf numFmtId="42" fontId="72" fillId="27" borderId="104" xfId="0" applyNumberFormat="1" applyFont="1" applyFill="1" applyBorder="1" applyAlignment="1">
      <alignment vertical="center"/>
    </xf>
    <xf numFmtId="42" fontId="72" fillId="0" borderId="105" xfId="0" applyNumberFormat="1" applyFont="1" applyBorder="1" applyAlignment="1" applyProtection="1">
      <alignment vertical="center"/>
      <protection locked="0"/>
    </xf>
    <xf numFmtId="42" fontId="72" fillId="0" borderId="106" xfId="0" applyNumberFormat="1" applyFont="1" applyBorder="1" applyAlignment="1" applyProtection="1">
      <alignment vertical="center"/>
      <protection locked="0"/>
    </xf>
    <xf numFmtId="42" fontId="72" fillId="39" borderId="0" xfId="0" applyNumberFormat="1" applyFont="1" applyFill="1"/>
    <xf numFmtId="42" fontId="72" fillId="27" borderId="107" xfId="0" applyNumberFormat="1" applyFont="1" applyFill="1" applyBorder="1" applyAlignment="1">
      <alignment vertical="center"/>
    </xf>
    <xf numFmtId="42" fontId="72" fillId="0" borderId="108" xfId="0" applyNumberFormat="1" applyFont="1" applyBorder="1" applyAlignment="1" applyProtection="1">
      <alignment vertical="center"/>
      <protection locked="0"/>
    </xf>
    <xf numFmtId="42" fontId="72" fillId="0" borderId="109" xfId="0" applyNumberFormat="1" applyFont="1" applyBorder="1" applyAlignment="1" applyProtection="1">
      <alignment vertical="center"/>
      <protection locked="0"/>
    </xf>
    <xf numFmtId="5" fontId="67" fillId="0" borderId="0" xfId="0" applyNumberFormat="1" applyFont="1" applyAlignment="1">
      <alignment vertical="center"/>
    </xf>
    <xf numFmtId="0" fontId="67" fillId="0" borderId="0" xfId="0" applyFont="1" applyAlignment="1">
      <alignment vertical="center"/>
    </xf>
    <xf numFmtId="0" fontId="73" fillId="0" borderId="0" xfId="0" applyFont="1" applyAlignment="1">
      <alignment vertical="center"/>
    </xf>
    <xf numFmtId="42" fontId="72" fillId="40" borderId="110" xfId="0" applyNumberFormat="1" applyFont="1" applyFill="1" applyBorder="1" applyAlignment="1">
      <alignment vertical="center"/>
    </xf>
    <xf numFmtId="42" fontId="72" fillId="27" borderId="111" xfId="0" applyNumberFormat="1" applyFont="1" applyFill="1" applyBorder="1" applyAlignment="1">
      <alignment vertical="center"/>
    </xf>
    <xf numFmtId="42" fontId="72" fillId="0" borderId="112" xfId="0" applyNumberFormat="1" applyFont="1" applyBorder="1" applyAlignment="1" applyProtection="1">
      <alignment vertical="center" wrapText="1"/>
      <protection locked="0"/>
    </xf>
    <xf numFmtId="42" fontId="72" fillId="0" borderId="113" xfId="0" applyNumberFormat="1" applyFont="1" applyBorder="1" applyAlignment="1" applyProtection="1">
      <alignment vertical="center" wrapText="1"/>
      <protection locked="0"/>
    </xf>
    <xf numFmtId="42" fontId="72" fillId="27" borderId="114" xfId="0" applyNumberFormat="1" applyFont="1" applyFill="1" applyBorder="1" applyAlignment="1">
      <alignment vertical="center" wrapText="1"/>
    </xf>
    <xf numFmtId="42" fontId="72" fillId="0" borderId="115" xfId="0" applyNumberFormat="1" applyFont="1" applyBorder="1" applyAlignment="1" applyProtection="1">
      <alignment vertical="center" wrapText="1"/>
      <protection locked="0"/>
    </xf>
    <xf numFmtId="42" fontId="72" fillId="0" borderId="116" xfId="0" applyNumberFormat="1" applyFont="1" applyBorder="1" applyAlignment="1" applyProtection="1">
      <alignment vertical="center" wrapText="1"/>
      <protection locked="0"/>
    </xf>
    <xf numFmtId="5" fontId="69" fillId="0" borderId="0" xfId="0" applyNumberFormat="1" applyFont="1" applyAlignment="1">
      <alignment vertical="center"/>
    </xf>
    <xf numFmtId="9" fontId="72" fillId="40" borderId="51" xfId="0" applyNumberFormat="1" applyFont="1" applyFill="1" applyBorder="1" applyAlignment="1">
      <alignment vertical="center"/>
    </xf>
    <xf numFmtId="42" fontId="72" fillId="40" borderId="117" xfId="0" applyNumberFormat="1" applyFont="1" applyFill="1" applyBorder="1" applyAlignment="1">
      <alignment vertical="center"/>
    </xf>
    <xf numFmtId="42" fontId="72" fillId="27" borderId="118" xfId="0" applyNumberFormat="1" applyFont="1" applyFill="1" applyBorder="1" applyAlignment="1">
      <alignment vertical="center"/>
    </xf>
    <xf numFmtId="42" fontId="72" fillId="36" borderId="119" xfId="0" applyNumberFormat="1" applyFont="1" applyFill="1" applyBorder="1" applyAlignment="1">
      <alignment vertical="center"/>
    </xf>
    <xf numFmtId="42" fontId="72" fillId="36" borderId="120" xfId="0" applyNumberFormat="1" applyFont="1" applyFill="1" applyBorder="1" applyAlignment="1">
      <alignment vertical="center"/>
    </xf>
    <xf numFmtId="42" fontId="72" fillId="39" borderId="121" xfId="0" applyNumberFormat="1" applyFont="1" applyFill="1" applyBorder="1"/>
    <xf numFmtId="42" fontId="72" fillId="36" borderId="122" xfId="0" applyNumberFormat="1" applyFont="1" applyFill="1" applyBorder="1" applyAlignment="1">
      <alignment vertical="center"/>
    </xf>
    <xf numFmtId="42" fontId="72" fillId="36" borderId="123" xfId="0" applyNumberFormat="1" applyFont="1" applyFill="1" applyBorder="1" applyAlignment="1">
      <alignment vertical="center"/>
    </xf>
    <xf numFmtId="0" fontId="8" fillId="0" borderId="90" xfId="0" applyFont="1" applyBorder="1"/>
    <xf numFmtId="42" fontId="72" fillId="0" borderId="0" xfId="0" applyNumberFormat="1" applyFont="1" applyAlignment="1">
      <alignment vertical="center"/>
    </xf>
    <xf numFmtId="5" fontId="67" fillId="0" borderId="90" xfId="0" applyNumberFormat="1" applyFont="1" applyBorder="1" applyAlignment="1">
      <alignment vertical="center"/>
    </xf>
    <xf numFmtId="42" fontId="72" fillId="36" borderId="124" xfId="0" applyNumberFormat="1" applyFont="1" applyFill="1" applyBorder="1" applyAlignment="1">
      <alignment vertical="center"/>
    </xf>
    <xf numFmtId="42" fontId="72" fillId="0" borderId="125" xfId="0" applyNumberFormat="1" applyFont="1" applyBorder="1" applyAlignment="1" applyProtection="1">
      <alignment vertical="center"/>
      <protection locked="0"/>
    </xf>
    <xf numFmtId="42" fontId="72" fillId="36" borderId="99" xfId="0" applyNumberFormat="1" applyFont="1" applyFill="1" applyBorder="1" applyAlignment="1">
      <alignment vertical="center"/>
    </xf>
    <xf numFmtId="42" fontId="72" fillId="27" borderId="126" xfId="0" applyNumberFormat="1" applyFont="1" applyFill="1" applyBorder="1" applyAlignment="1">
      <alignment vertical="center"/>
    </xf>
    <xf numFmtId="42" fontId="72" fillId="0" borderId="127" xfId="0" applyNumberFormat="1" applyFont="1" applyBorder="1" applyAlignment="1" applyProtection="1">
      <alignment vertical="center"/>
      <protection locked="0"/>
    </xf>
    <xf numFmtId="9" fontId="67" fillId="27" borderId="17" xfId="0" applyNumberFormat="1" applyFont="1" applyFill="1" applyBorder="1" applyAlignment="1">
      <alignment vertical="center"/>
    </xf>
    <xf numFmtId="9" fontId="67" fillId="0" borderId="0" xfId="0" applyNumberFormat="1" applyFont="1" applyAlignment="1">
      <alignment vertical="center"/>
    </xf>
    <xf numFmtId="42" fontId="72" fillId="27" borderId="128" xfId="0" applyNumberFormat="1" applyFont="1" applyFill="1" applyBorder="1" applyAlignment="1">
      <alignment vertical="center"/>
    </xf>
    <xf numFmtId="42" fontId="72" fillId="0" borderId="115" xfId="0" applyNumberFormat="1" applyFont="1" applyBorder="1" applyAlignment="1" applyProtection="1">
      <alignment vertical="center"/>
      <protection locked="0"/>
    </xf>
    <xf numFmtId="42" fontId="72" fillId="0" borderId="129" xfId="0" applyNumberFormat="1" applyFont="1" applyBorder="1" applyAlignment="1" applyProtection="1">
      <alignment vertical="center"/>
      <protection locked="0"/>
    </xf>
    <xf numFmtId="42" fontId="72" fillId="27" borderId="114" xfId="0" applyNumberFormat="1" applyFont="1" applyFill="1" applyBorder="1" applyAlignment="1">
      <alignment vertical="center"/>
    </xf>
    <xf numFmtId="42" fontId="72" fillId="0" borderId="116" xfId="0" applyNumberFormat="1" applyFont="1" applyBorder="1" applyAlignment="1" applyProtection="1">
      <alignment vertical="center"/>
      <protection locked="0"/>
    </xf>
    <xf numFmtId="0" fontId="67" fillId="0" borderId="130" xfId="0" applyFont="1" applyBorder="1"/>
    <xf numFmtId="5" fontId="67" fillId="0" borderId="131" xfId="0" applyNumberFormat="1" applyFont="1" applyBorder="1" applyAlignment="1">
      <alignment vertical="center"/>
    </xf>
    <xf numFmtId="0" fontId="8" fillId="0" borderId="131" xfId="0" applyFont="1" applyBorder="1"/>
    <xf numFmtId="0" fontId="8" fillId="0" borderId="132" xfId="0" applyFont="1" applyBorder="1"/>
    <xf numFmtId="0" fontId="67" fillId="0" borderId="132" xfId="0" applyFont="1" applyBorder="1"/>
    <xf numFmtId="42" fontId="74" fillId="0" borderId="132" xfId="0" applyNumberFormat="1" applyFont="1" applyBorder="1" applyAlignment="1">
      <alignment horizontal="center" vertical="center"/>
    </xf>
    <xf numFmtId="42" fontId="72" fillId="0" borderId="132" xfId="0" applyNumberFormat="1" applyFont="1" applyBorder="1" applyAlignment="1">
      <alignment vertical="center"/>
    </xf>
    <xf numFmtId="42" fontId="72" fillId="39" borderId="132" xfId="0" applyNumberFormat="1" applyFont="1" applyFill="1" applyBorder="1"/>
    <xf numFmtId="0" fontId="8" fillId="0" borderId="133" xfId="0" applyFont="1" applyBorder="1"/>
    <xf numFmtId="42" fontId="72" fillId="0" borderId="108" xfId="0" applyNumberFormat="1" applyFont="1" applyBorder="1" applyAlignment="1" applyProtection="1">
      <alignment vertical="center" wrapText="1"/>
      <protection locked="0"/>
    </xf>
    <xf numFmtId="42" fontId="72" fillId="0" borderId="127" xfId="0" applyNumberFormat="1" applyFont="1" applyBorder="1" applyAlignment="1" applyProtection="1">
      <alignment vertical="center" wrapText="1"/>
      <protection locked="0"/>
    </xf>
    <xf numFmtId="42" fontId="72" fillId="0" borderId="109" xfId="0" applyNumberFormat="1" applyFont="1" applyBorder="1" applyAlignment="1" applyProtection="1">
      <alignment vertical="center" wrapText="1"/>
      <protection locked="0"/>
    </xf>
    <xf numFmtId="0" fontId="67" fillId="0" borderId="0" xfId="0" applyFont="1" applyAlignment="1">
      <alignment horizontal="left" vertical="center"/>
    </xf>
    <xf numFmtId="42" fontId="72" fillId="0" borderId="129" xfId="0" applyNumberFormat="1" applyFont="1" applyBorder="1" applyAlignment="1" applyProtection="1">
      <alignment vertical="center" wrapText="1"/>
      <protection locked="0"/>
    </xf>
    <xf numFmtId="42" fontId="74" fillId="0" borderId="90" xfId="0" applyNumberFormat="1" applyFont="1" applyBorder="1" applyAlignment="1">
      <alignment horizontal="center" vertical="center"/>
    </xf>
    <xf numFmtId="42" fontId="72" fillId="0" borderId="90" xfId="0" applyNumberFormat="1" applyFont="1" applyBorder="1" applyAlignment="1">
      <alignment vertical="center"/>
    </xf>
    <xf numFmtId="5" fontId="69" fillId="0" borderId="131" xfId="0" applyNumberFormat="1" applyFont="1" applyBorder="1" applyAlignment="1">
      <alignment vertical="center"/>
    </xf>
    <xf numFmtId="42" fontId="38" fillId="0" borderId="23" xfId="0" applyNumberFormat="1" applyFont="1" applyBorder="1"/>
    <xf numFmtId="42" fontId="38" fillId="0" borderId="0" xfId="0" applyNumberFormat="1" applyFont="1"/>
    <xf numFmtId="0" fontId="67" fillId="0" borderId="90" xfId="0" applyFont="1" applyBorder="1" applyAlignment="1">
      <alignment vertical="center"/>
    </xf>
    <xf numFmtId="0" fontId="75" fillId="0" borderId="0" xfId="0" applyFont="1" applyAlignment="1">
      <alignment horizontal="right" vertical="center"/>
    </xf>
    <xf numFmtId="5" fontId="71" fillId="0" borderId="131" xfId="0" applyNumberFormat="1" applyFont="1" applyBorder="1" applyAlignment="1">
      <alignment vertical="center"/>
    </xf>
    <xf numFmtId="0" fontId="67" fillId="0" borderId="131" xfId="0" applyFont="1" applyBorder="1"/>
    <xf numFmtId="42" fontId="72" fillId="0" borderId="131" xfId="0" applyNumberFormat="1" applyFont="1" applyBorder="1" applyAlignment="1">
      <alignment vertical="center"/>
    </xf>
    <xf numFmtId="42" fontId="72" fillId="39" borderId="131" xfId="0" applyNumberFormat="1" applyFont="1" applyFill="1" applyBorder="1"/>
    <xf numFmtId="42" fontId="72" fillId="40" borderId="99" xfId="0" applyNumberFormat="1" applyFont="1" applyFill="1" applyBorder="1" applyAlignment="1">
      <alignment vertical="center"/>
    </xf>
    <xf numFmtId="42" fontId="72" fillId="40" borderId="107" xfId="0" applyNumberFormat="1" applyFont="1" applyFill="1" applyBorder="1" applyAlignment="1">
      <alignment vertical="center"/>
    </xf>
    <xf numFmtId="42" fontId="72" fillId="36" borderId="126" xfId="0" applyNumberFormat="1" applyFont="1" applyFill="1" applyBorder="1" applyAlignment="1">
      <alignment vertical="center"/>
    </xf>
    <xf numFmtId="42" fontId="72" fillId="36" borderId="107" xfId="0" applyNumberFormat="1" applyFont="1" applyFill="1" applyBorder="1" applyAlignment="1">
      <alignment vertical="center"/>
    </xf>
    <xf numFmtId="9" fontId="72" fillId="40" borderId="134" xfId="0" applyNumberFormat="1" applyFont="1" applyFill="1" applyBorder="1" applyAlignment="1">
      <alignment vertical="center"/>
    </xf>
    <xf numFmtId="42" fontId="72" fillId="40" borderId="114" xfId="0" applyNumberFormat="1" applyFont="1" applyFill="1" applyBorder="1" applyAlignment="1">
      <alignment vertical="center"/>
    </xf>
    <xf numFmtId="42" fontId="72" fillId="36" borderId="114" xfId="0" applyNumberFormat="1" applyFont="1" applyFill="1" applyBorder="1" applyAlignment="1">
      <alignment vertical="center"/>
    </xf>
    <xf numFmtId="5" fontId="71" fillId="38" borderId="89" xfId="0" applyNumberFormat="1" applyFont="1" applyFill="1" applyBorder="1" applyAlignment="1">
      <alignment vertical="center"/>
    </xf>
    <xf numFmtId="5" fontId="71" fillId="38" borderId="90" xfId="0" applyNumberFormat="1" applyFont="1" applyFill="1" applyBorder="1" applyAlignment="1">
      <alignment vertical="center"/>
    </xf>
    <xf numFmtId="5" fontId="71" fillId="38" borderId="29" xfId="0" applyNumberFormat="1" applyFont="1" applyFill="1" applyBorder="1" applyAlignment="1">
      <alignment vertical="center"/>
    </xf>
    <xf numFmtId="42" fontId="72" fillId="40" borderId="56" xfId="0" applyNumberFormat="1" applyFont="1" applyFill="1" applyBorder="1" applyAlignment="1">
      <alignment vertical="center"/>
    </xf>
    <xf numFmtId="42" fontId="72" fillId="36" borderId="100" xfId="0" applyNumberFormat="1" applyFont="1" applyFill="1" applyBorder="1" applyAlignment="1">
      <alignment vertical="center"/>
    </xf>
    <xf numFmtId="42" fontId="72" fillId="41" borderId="25" xfId="0" applyNumberFormat="1" applyFont="1" applyFill="1" applyBorder="1" applyAlignment="1">
      <alignment vertical="center"/>
    </xf>
    <xf numFmtId="42" fontId="72" fillId="36" borderId="57" xfId="0" applyNumberFormat="1" applyFont="1" applyFill="1" applyBorder="1" applyAlignment="1">
      <alignment vertical="center"/>
    </xf>
    <xf numFmtId="42" fontId="72" fillId="41" borderId="27" xfId="0" applyNumberFormat="1" applyFont="1" applyFill="1" applyBorder="1" applyAlignment="1">
      <alignment vertical="center"/>
    </xf>
    <xf numFmtId="0" fontId="71" fillId="38" borderId="135" xfId="0" applyFont="1" applyFill="1" applyBorder="1"/>
    <xf numFmtId="0" fontId="71" fillId="38" borderId="23" xfId="0" applyFont="1" applyFill="1" applyBorder="1"/>
    <xf numFmtId="0" fontId="71" fillId="38" borderId="30" xfId="0" applyFont="1" applyFill="1" applyBorder="1"/>
    <xf numFmtId="42" fontId="72" fillId="40" borderId="31" xfId="0" applyNumberFormat="1" applyFont="1" applyFill="1" applyBorder="1" applyAlignment="1">
      <alignment vertical="center"/>
    </xf>
    <xf numFmtId="42" fontId="72" fillId="36" borderId="136" xfId="0" applyNumberFormat="1" applyFont="1" applyFill="1" applyBorder="1" applyAlignment="1">
      <alignment vertical="center"/>
    </xf>
    <xf numFmtId="42" fontId="72" fillId="36" borderId="137" xfId="0" applyNumberFormat="1" applyFont="1" applyFill="1" applyBorder="1" applyAlignment="1">
      <alignment vertical="center"/>
    </xf>
    <xf numFmtId="42" fontId="72" fillId="39" borderId="23" xfId="0" applyNumberFormat="1" applyFont="1" applyFill="1" applyBorder="1"/>
    <xf numFmtId="42" fontId="72" fillId="36" borderId="138" xfId="0" applyNumberFormat="1" applyFont="1" applyFill="1" applyBorder="1" applyAlignment="1">
      <alignment vertical="center"/>
    </xf>
    <xf numFmtId="0" fontId="71" fillId="0" borderId="0" xfId="0" applyFont="1"/>
    <xf numFmtId="42" fontId="75" fillId="0" borderId="0" xfId="0" applyNumberFormat="1" applyFont="1" applyAlignment="1">
      <alignment vertical="center"/>
    </xf>
    <xf numFmtId="42" fontId="72" fillId="0" borderId="0" xfId="0" applyNumberFormat="1" applyFont="1"/>
    <xf numFmtId="164" fontId="76" fillId="0" borderId="131" xfId="0" applyNumberFormat="1" applyFont="1" applyBorder="1"/>
    <xf numFmtId="0" fontId="77" fillId="0" borderId="0" xfId="0" applyFont="1"/>
    <xf numFmtId="0" fontId="78" fillId="0" borderId="0" xfId="0" applyFont="1"/>
    <xf numFmtId="42" fontId="0" fillId="0" borderId="0" xfId="0" applyNumberFormat="1"/>
    <xf numFmtId="42" fontId="0" fillId="0" borderId="11" xfId="0" applyNumberFormat="1" applyBorder="1"/>
    <xf numFmtId="41" fontId="45" fillId="0" borderId="40" xfId="65" applyNumberFormat="1" applyFont="1" applyFill="1" applyBorder="1" applyAlignment="1" applyProtection="1">
      <alignment vertical="center" wrapText="1"/>
      <protection locked="0"/>
    </xf>
    <xf numFmtId="41" fontId="45" fillId="0" borderId="139" xfId="63" applyNumberFormat="1" applyFont="1" applyBorder="1" applyAlignment="1" applyProtection="1">
      <alignment vertical="center"/>
      <protection locked="0"/>
    </xf>
    <xf numFmtId="41" fontId="45" fillId="0" borderId="69" xfId="63" applyNumberFormat="1" applyFont="1" applyBorder="1" applyAlignment="1" applyProtection="1">
      <alignment vertical="center"/>
      <protection locked="0"/>
    </xf>
    <xf numFmtId="41" fontId="45" fillId="0" borderId="140" xfId="63" applyNumberFormat="1" applyFont="1" applyBorder="1" applyAlignment="1" applyProtection="1">
      <alignment vertical="center"/>
      <protection locked="0"/>
    </xf>
    <xf numFmtId="41" fontId="45" fillId="35" borderId="21" xfId="63" applyNumberFormat="1" applyFont="1" applyFill="1" applyBorder="1" applyAlignment="1">
      <alignment vertical="center"/>
    </xf>
    <xf numFmtId="41" fontId="8" fillId="0" borderId="40" xfId="62" applyNumberFormat="1" applyBorder="1" applyAlignment="1" applyProtection="1">
      <alignment vertical="center" wrapText="1"/>
      <protection locked="0"/>
    </xf>
    <xf numFmtId="41" fontId="45" fillId="0" borderId="69" xfId="63" applyNumberFormat="1" applyFont="1" applyBorder="1" applyAlignment="1" applyProtection="1">
      <alignment vertical="center" wrapText="1"/>
      <protection locked="0"/>
    </xf>
    <xf numFmtId="41" fontId="45" fillId="0" borderId="140" xfId="63" applyNumberFormat="1" applyFont="1" applyBorder="1" applyAlignment="1" applyProtection="1">
      <alignment vertical="center" wrapText="1"/>
      <protection locked="0"/>
    </xf>
    <xf numFmtId="41" fontId="45" fillId="0" borderId="40" xfId="63" applyNumberFormat="1" applyFont="1" applyBorder="1" applyAlignment="1" applyProtection="1">
      <alignment vertical="center" wrapText="1"/>
      <protection locked="0"/>
    </xf>
    <xf numFmtId="41" fontId="45" fillId="34" borderId="28" xfId="63" applyNumberFormat="1" applyFont="1" applyFill="1" applyBorder="1" applyAlignment="1">
      <alignment vertical="center"/>
    </xf>
    <xf numFmtId="41" fontId="45" fillId="34" borderId="141" xfId="63" applyNumberFormat="1" applyFont="1" applyFill="1" applyBorder="1" applyAlignment="1">
      <alignment vertical="center"/>
    </xf>
    <xf numFmtId="42" fontId="45" fillId="36" borderId="65" xfId="63" applyNumberFormat="1" applyFont="1" applyFill="1" applyBorder="1" applyAlignment="1">
      <alignment vertical="center"/>
    </xf>
    <xf numFmtId="41" fontId="45" fillId="37" borderId="53" xfId="63" applyNumberFormat="1" applyFont="1" applyFill="1" applyBorder="1" applyAlignment="1">
      <alignment vertical="center"/>
    </xf>
    <xf numFmtId="42" fontId="45" fillId="34" borderId="142" xfId="63" applyNumberFormat="1" applyFont="1" applyFill="1" applyBorder="1" applyAlignment="1">
      <alignment vertical="center"/>
    </xf>
    <xf numFmtId="0" fontId="41" fillId="29" borderId="0" xfId="60" applyFont="1" applyFill="1" applyAlignment="1" applyProtection="1">
      <alignment horizontal="center"/>
      <protection locked="0"/>
    </xf>
    <xf numFmtId="0" fontId="18" fillId="29" borderId="0" xfId="60" applyFill="1" applyProtection="1">
      <protection locked="0"/>
    </xf>
    <xf numFmtId="0" fontId="79" fillId="29" borderId="0" xfId="62" applyFont="1" applyFill="1" applyProtection="1">
      <protection locked="0"/>
    </xf>
    <xf numFmtId="0" fontId="80" fillId="0" borderId="0" xfId="62" applyFont="1" applyAlignment="1" applyProtection="1">
      <alignment wrapText="1"/>
      <protection locked="0"/>
    </xf>
    <xf numFmtId="0" fontId="79" fillId="29" borderId="0" xfId="62" applyFont="1" applyFill="1" applyAlignment="1" applyProtection="1">
      <alignment wrapText="1"/>
      <protection locked="0"/>
    </xf>
    <xf numFmtId="0" fontId="81" fillId="29" borderId="0" xfId="62" applyFont="1" applyFill="1" applyAlignment="1" applyProtection="1">
      <alignment horizontal="center"/>
      <protection locked="0"/>
    </xf>
    <xf numFmtId="0" fontId="82" fillId="26" borderId="75" xfId="62" applyFont="1" applyFill="1" applyBorder="1" applyAlignment="1" applyProtection="1">
      <alignment horizontal="center" vertical="center" wrapText="1"/>
      <protection locked="0"/>
    </xf>
    <xf numFmtId="0" fontId="82" fillId="26" borderId="26" xfId="62" applyFont="1" applyFill="1" applyBorder="1" applyAlignment="1" applyProtection="1">
      <alignment horizontal="center" vertical="center" wrapText="1"/>
      <protection locked="0"/>
    </xf>
    <xf numFmtId="0" fontId="82" fillId="26" borderId="136" xfId="62" applyFont="1" applyFill="1" applyBorder="1" applyAlignment="1" applyProtection="1">
      <alignment horizontal="center" vertical="center" wrapText="1"/>
      <protection locked="0"/>
    </xf>
    <xf numFmtId="41" fontId="83" fillId="29" borderId="146" xfId="59" applyNumberFormat="1" applyFont="1" applyFill="1" applyBorder="1" applyProtection="1">
      <protection locked="0"/>
    </xf>
    <xf numFmtId="170" fontId="83" fillId="29" borderId="146" xfId="51" applyNumberFormat="1" applyFont="1" applyFill="1" applyBorder="1" applyProtection="1">
      <protection locked="0"/>
    </xf>
    <xf numFmtId="0" fontId="83" fillId="29" borderId="147" xfId="62" applyFont="1" applyFill="1" applyBorder="1" applyProtection="1">
      <protection locked="0"/>
    </xf>
    <xf numFmtId="41" fontId="83" fillId="29" borderId="152" xfId="62" applyNumberFormat="1" applyFont="1" applyFill="1" applyBorder="1" applyProtection="1">
      <protection locked="0"/>
    </xf>
    <xf numFmtId="170" fontId="83" fillId="29" borderId="152" xfId="51" applyNumberFormat="1" applyFont="1" applyFill="1" applyBorder="1" applyProtection="1">
      <protection locked="0"/>
    </xf>
    <xf numFmtId="0" fontId="83" fillId="29" borderId="7" xfId="62" applyFont="1" applyFill="1" applyBorder="1" applyProtection="1">
      <protection locked="0"/>
    </xf>
    <xf numFmtId="41" fontId="83" fillId="29" borderId="157" xfId="62" applyNumberFormat="1" applyFont="1" applyFill="1" applyBorder="1" applyProtection="1">
      <protection locked="0"/>
    </xf>
    <xf numFmtId="170" fontId="83" fillId="29" borderId="157" xfId="51" applyNumberFormat="1" applyFont="1" applyFill="1" applyBorder="1" applyProtection="1">
      <protection locked="0"/>
    </xf>
    <xf numFmtId="0" fontId="83" fillId="29" borderId="158" xfId="62" applyFont="1" applyFill="1" applyBorder="1" applyProtection="1">
      <protection locked="0"/>
    </xf>
    <xf numFmtId="168" fontId="83" fillId="29" borderId="0" xfId="59" applyNumberFormat="1" applyFont="1" applyFill="1" applyBorder="1" applyProtection="1"/>
    <xf numFmtId="0" fontId="83" fillId="29" borderId="0" xfId="62" applyFont="1" applyFill="1" applyProtection="1">
      <protection locked="0"/>
    </xf>
    <xf numFmtId="0" fontId="84" fillId="29" borderId="0" xfId="62" applyFont="1" applyFill="1" applyProtection="1">
      <protection locked="0"/>
    </xf>
    <xf numFmtId="44" fontId="79" fillId="25" borderId="0" xfId="62" applyNumberFormat="1" applyFont="1" applyFill="1" applyAlignment="1" applyProtection="1">
      <alignment horizontal="left"/>
      <protection locked="0"/>
    </xf>
    <xf numFmtId="164" fontId="79" fillId="29" borderId="0" xfId="62" applyNumberFormat="1" applyFont="1" applyFill="1" applyProtection="1">
      <protection locked="0"/>
    </xf>
    <xf numFmtId="41" fontId="83" fillId="29" borderId="147" xfId="62" applyNumberFormat="1" applyFont="1" applyFill="1" applyBorder="1" applyAlignment="1" applyProtection="1">
      <alignment horizontal="right"/>
      <protection locked="0"/>
    </xf>
    <xf numFmtId="41" fontId="83" fillId="29" borderId="7" xfId="62" applyNumberFormat="1" applyFont="1" applyFill="1" applyBorder="1" applyAlignment="1" applyProtection="1">
      <alignment horizontal="right"/>
      <protection locked="0"/>
    </xf>
    <xf numFmtId="41" fontId="83" fillId="29" borderId="158" xfId="62" applyNumberFormat="1" applyFont="1" applyFill="1" applyBorder="1" applyAlignment="1" applyProtection="1">
      <alignment horizontal="right"/>
      <protection locked="0"/>
    </xf>
    <xf numFmtId="0" fontId="80" fillId="0" borderId="0" xfId="62" applyFont="1" applyProtection="1">
      <protection locked="0"/>
    </xf>
    <xf numFmtId="168" fontId="83" fillId="29" borderId="11" xfId="59" applyNumberFormat="1" applyFont="1" applyFill="1" applyBorder="1" applyProtection="1"/>
    <xf numFmtId="0" fontId="83" fillId="0" borderId="0" xfId="62" applyFont="1" applyAlignment="1" applyProtection="1">
      <alignment vertical="top" wrapText="1"/>
      <protection locked="0"/>
    </xf>
    <xf numFmtId="0" fontId="83" fillId="0" borderId="0" xfId="62" applyFont="1" applyProtection="1">
      <protection locked="0"/>
    </xf>
    <xf numFmtId="168" fontId="82" fillId="29" borderId="0" xfId="59" applyNumberFormat="1" applyFont="1" applyFill="1" applyBorder="1" applyProtection="1"/>
    <xf numFmtId="0" fontId="86" fillId="0" borderId="0" xfId="62" applyFont="1" applyAlignment="1" applyProtection="1">
      <alignment horizontal="left" wrapText="1"/>
      <protection locked="0"/>
    </xf>
    <xf numFmtId="0" fontId="80" fillId="0" borderId="0" xfId="62" applyFont="1" applyAlignment="1" applyProtection="1">
      <alignment vertical="top" wrapText="1"/>
      <protection locked="0"/>
    </xf>
    <xf numFmtId="0" fontId="30" fillId="0" borderId="0" xfId="0" applyFont="1" applyProtection="1">
      <protection locked="0"/>
    </xf>
    <xf numFmtId="0" fontId="87" fillId="29" borderId="0" xfId="62" applyFont="1" applyFill="1" applyProtection="1">
      <protection locked="0"/>
    </xf>
    <xf numFmtId="0" fontId="88" fillId="0" borderId="0" xfId="0" applyFont="1" applyProtection="1">
      <protection locked="0"/>
    </xf>
    <xf numFmtId="0" fontId="89" fillId="0" borderId="0" xfId="0" applyFont="1" applyAlignment="1" applyProtection="1">
      <alignment vertical="top"/>
      <protection locked="0"/>
    </xf>
    <xf numFmtId="0" fontId="30" fillId="26" borderId="10" xfId="0" applyFont="1" applyFill="1" applyBorder="1" applyProtection="1">
      <protection locked="0"/>
    </xf>
    <xf numFmtId="0" fontId="30" fillId="0" borderId="14" xfId="0" applyFont="1" applyBorder="1" applyProtection="1">
      <protection locked="0"/>
    </xf>
    <xf numFmtId="0" fontId="30" fillId="25" borderId="0" xfId="0" applyFont="1" applyFill="1" applyProtection="1">
      <protection locked="0"/>
    </xf>
    <xf numFmtId="0" fontId="0" fillId="25" borderId="0" xfId="0" applyFill="1" applyProtection="1">
      <protection locked="0"/>
    </xf>
    <xf numFmtId="0" fontId="82" fillId="29" borderId="0" xfId="62" applyFont="1" applyFill="1" applyProtection="1">
      <protection locked="0"/>
    </xf>
    <xf numFmtId="0" fontId="29" fillId="25" borderId="0" xfId="0" applyFont="1" applyFill="1" applyProtection="1">
      <protection locked="0"/>
    </xf>
    <xf numFmtId="0" fontId="0" fillId="25" borderId="0" xfId="0" applyFill="1" applyAlignment="1" applyProtection="1">
      <alignment horizontal="left" vertical="top" wrapText="1" indent="2"/>
      <protection locked="0"/>
    </xf>
    <xf numFmtId="0" fontId="0" fillId="25" borderId="0" xfId="0" applyFill="1" applyAlignment="1" applyProtection="1">
      <alignment vertical="top" wrapText="1"/>
      <protection locked="0"/>
    </xf>
    <xf numFmtId="44" fontId="23" fillId="25" borderId="0" xfId="59" applyFont="1" applyFill="1" applyProtection="1">
      <protection locked="0"/>
    </xf>
    <xf numFmtId="44" fontId="23" fillId="0" borderId="10" xfId="59" applyFont="1" applyFill="1" applyBorder="1" applyAlignment="1" applyProtection="1">
      <alignment horizontal="left" vertical="top" wrapText="1"/>
      <protection locked="0"/>
    </xf>
    <xf numFmtId="0" fontId="0" fillId="25" borderId="0" xfId="0" applyFill="1" applyAlignment="1" applyProtection="1">
      <alignment horizontal="left" indent="2"/>
      <protection locked="0"/>
    </xf>
    <xf numFmtId="44" fontId="23" fillId="26" borderId="12" xfId="59" applyFont="1" applyFill="1" applyBorder="1" applyAlignment="1" applyProtection="1">
      <alignment horizontal="left" vertical="top" wrapText="1"/>
    </xf>
    <xf numFmtId="9" fontId="23" fillId="25" borderId="0" xfId="51" applyFont="1" applyFill="1" applyProtection="1"/>
    <xf numFmtId="9" fontId="23" fillId="25" borderId="0" xfId="51" applyFont="1" applyFill="1" applyProtection="1">
      <protection locked="0"/>
    </xf>
    <xf numFmtId="0" fontId="90" fillId="0" borderId="0" xfId="0" applyFont="1" applyAlignment="1" applyProtection="1">
      <alignment horizontal="left"/>
      <protection locked="0"/>
    </xf>
    <xf numFmtId="0" fontId="90" fillId="0" borderId="164" xfId="0" applyFont="1" applyBorder="1" applyAlignment="1" applyProtection="1">
      <alignment horizontal="left"/>
      <protection locked="0"/>
    </xf>
    <xf numFmtId="0" fontId="30" fillId="0" borderId="0" xfId="0" applyFont="1" applyAlignment="1" applyProtection="1">
      <alignment horizontal="center"/>
      <protection locked="0"/>
    </xf>
    <xf numFmtId="0" fontId="87" fillId="0" borderId="0" xfId="62" applyFont="1" applyProtection="1">
      <protection locked="0"/>
    </xf>
    <xf numFmtId="0" fontId="90" fillId="0" borderId="0" xfId="0" applyFont="1" applyAlignment="1" applyProtection="1">
      <alignment horizontal="left" wrapText="1"/>
      <protection locked="0"/>
    </xf>
    <xf numFmtId="0" fontId="90" fillId="0" borderId="0" xfId="0" applyFont="1" applyAlignment="1" applyProtection="1">
      <alignment horizontal="left" wrapText="1" indent="1"/>
      <protection locked="0"/>
    </xf>
    <xf numFmtId="0" fontId="30" fillId="0" borderId="0" xfId="0" applyFont="1" applyAlignment="1" applyProtection="1">
      <alignment horizontal="left" wrapText="1"/>
      <protection locked="0"/>
    </xf>
    <xf numFmtId="0" fontId="91" fillId="0" borderId="0" xfId="62" applyFont="1" applyProtection="1">
      <protection locked="0"/>
    </xf>
    <xf numFmtId="0" fontId="91" fillId="0" borderId="0" xfId="62" applyFont="1" applyAlignment="1" applyProtection="1">
      <alignment horizontal="center" vertical="top" wrapText="1"/>
      <protection locked="0"/>
    </xf>
    <xf numFmtId="0" fontId="91" fillId="0" borderId="0" xfId="62" applyFont="1" applyAlignment="1" applyProtection="1">
      <alignment vertical="top" wrapText="1"/>
      <protection locked="0"/>
    </xf>
    <xf numFmtId="0" fontId="92" fillId="0" borderId="0" xfId="62" applyFont="1" applyAlignment="1" applyProtection="1">
      <alignment horizontal="center" vertical="top" wrapText="1"/>
      <protection locked="0"/>
    </xf>
    <xf numFmtId="0" fontId="92" fillId="0" borderId="0" xfId="62" applyFont="1" applyAlignment="1" applyProtection="1">
      <alignment wrapText="1"/>
      <protection locked="0"/>
    </xf>
    <xf numFmtId="0" fontId="93" fillId="0" borderId="0" xfId="62" applyFont="1" applyAlignment="1" applyProtection="1">
      <alignment wrapText="1"/>
      <protection locked="0"/>
    </xf>
    <xf numFmtId="0" fontId="86" fillId="0" borderId="0" xfId="62" applyFont="1" applyAlignment="1" applyProtection="1">
      <alignment wrapText="1"/>
      <protection locked="0"/>
    </xf>
    <xf numFmtId="0" fontId="91" fillId="0" borderId="0" xfId="62" applyFont="1" applyAlignment="1" applyProtection="1">
      <alignment vertical="top"/>
      <protection locked="0"/>
    </xf>
    <xf numFmtId="0" fontId="80" fillId="0" borderId="0" xfId="62" applyFont="1" applyAlignment="1" applyProtection="1">
      <alignment horizontal="left" vertical="top"/>
      <protection locked="0"/>
    </xf>
    <xf numFmtId="0" fontId="80" fillId="0" borderId="0" xfId="62" applyFont="1" applyAlignment="1" applyProtection="1">
      <alignment vertical="top"/>
      <protection locked="0"/>
    </xf>
    <xf numFmtId="0" fontId="80" fillId="0" borderId="0" xfId="62" applyFont="1" applyAlignment="1" applyProtection="1">
      <alignment horizontal="left" vertical="top" indent="1"/>
      <protection locked="0"/>
    </xf>
    <xf numFmtId="9" fontId="94" fillId="0" borderId="0" xfId="62" applyNumberFormat="1" applyFont="1" applyAlignment="1" applyProtection="1">
      <alignment horizontal="center" vertical="top" wrapText="1"/>
      <protection locked="0"/>
    </xf>
    <xf numFmtId="0" fontId="94" fillId="0" borderId="0" xfId="62" applyFont="1" applyAlignment="1" applyProtection="1">
      <alignment vertical="top" wrapText="1"/>
      <protection locked="0"/>
    </xf>
    <xf numFmtId="0" fontId="94" fillId="0" borderId="0" xfId="62" applyFont="1" applyAlignment="1" applyProtection="1">
      <alignment horizontal="center" vertical="top" wrapText="1"/>
      <protection locked="0"/>
    </xf>
    <xf numFmtId="0" fontId="95" fillId="0" borderId="0" xfId="62" applyFont="1" applyAlignment="1" applyProtection="1">
      <alignment vertical="top" wrapText="1"/>
      <protection locked="0"/>
    </xf>
    <xf numFmtId="0" fontId="96" fillId="0" borderId="0" xfId="62" applyFont="1" applyAlignment="1" applyProtection="1">
      <alignment vertical="top" wrapText="1"/>
      <protection locked="0"/>
    </xf>
    <xf numFmtId="0" fontId="80" fillId="0" borderId="0" xfId="62" applyFont="1" applyAlignment="1" applyProtection="1">
      <alignment horizontal="left"/>
      <protection locked="0"/>
    </xf>
    <xf numFmtId="0" fontId="97" fillId="0" borderId="0" xfId="62" applyFont="1" applyAlignment="1" applyProtection="1">
      <alignment horizontal="center" vertical="top" wrapText="1"/>
      <protection locked="0"/>
    </xf>
    <xf numFmtId="0" fontId="97" fillId="0" borderId="0" xfId="62" applyFont="1" applyAlignment="1" applyProtection="1">
      <alignment vertical="top" wrapText="1"/>
      <protection locked="0"/>
    </xf>
    <xf numFmtId="0" fontId="92" fillId="0" borderId="0" xfId="62" applyFont="1" applyAlignment="1" applyProtection="1">
      <alignment vertical="top" wrapText="1"/>
      <protection locked="0"/>
    </xf>
    <xf numFmtId="0" fontId="98" fillId="0" borderId="0" xfId="62" applyFont="1" applyAlignment="1" applyProtection="1">
      <alignment vertical="top" wrapText="1"/>
      <protection locked="0"/>
    </xf>
    <xf numFmtId="0" fontId="91" fillId="0" borderId="0" xfId="62" applyFont="1" applyAlignment="1" applyProtection="1">
      <alignment horizontal="left"/>
      <protection locked="0"/>
    </xf>
    <xf numFmtId="0" fontId="80" fillId="0" borderId="0" xfId="62" applyFont="1" applyAlignment="1" applyProtection="1">
      <alignment vertical="center" wrapText="1"/>
      <protection locked="0"/>
    </xf>
    <xf numFmtId="0" fontId="80" fillId="0" borderId="0" xfId="62" applyFont="1" applyAlignment="1" applyProtection="1">
      <alignment horizontal="center" vertical="center" wrapText="1"/>
      <protection locked="0"/>
    </xf>
    <xf numFmtId="0" fontId="99" fillId="0" borderId="0" xfId="67" applyFont="1" applyFill="1" applyBorder="1" applyAlignment="1" applyProtection="1">
      <alignment horizontal="left" indent="1"/>
      <protection locked="0"/>
    </xf>
    <xf numFmtId="0" fontId="80" fillId="0" borderId="0" xfId="62" applyFont="1" applyAlignment="1" applyProtection="1">
      <alignment horizontal="left" indent="1"/>
      <protection locked="0"/>
    </xf>
    <xf numFmtId="0" fontId="91" fillId="0" borderId="0" xfId="62" applyFont="1" applyAlignment="1" applyProtection="1">
      <alignment horizontal="center" wrapText="1"/>
      <protection locked="0"/>
    </xf>
    <xf numFmtId="0" fontId="91" fillId="0" borderId="0" xfId="62" applyFont="1" applyAlignment="1" applyProtection="1">
      <alignment horizontal="right" vertical="top"/>
      <protection locked="0"/>
    </xf>
    <xf numFmtId="0" fontId="91" fillId="0" borderId="0" xfId="62" applyFont="1" applyAlignment="1" applyProtection="1">
      <alignment wrapText="1"/>
      <protection locked="0"/>
    </xf>
    <xf numFmtId="0" fontId="93" fillId="0" borderId="0" xfId="62" applyFont="1" applyAlignment="1" applyProtection="1">
      <alignment vertical="top" wrapText="1"/>
      <protection locked="0"/>
    </xf>
    <xf numFmtId="0" fontId="97" fillId="0" borderId="0" xfId="62" applyFont="1" applyAlignment="1" applyProtection="1">
      <alignment horizontal="left" vertical="top" wrapText="1"/>
      <protection locked="0"/>
    </xf>
    <xf numFmtId="0" fontId="98" fillId="0" borderId="0" xfId="62" applyFont="1" applyAlignment="1" applyProtection="1">
      <alignment horizontal="center" vertical="top" wrapText="1"/>
      <protection locked="0"/>
    </xf>
    <xf numFmtId="42" fontId="0" fillId="24" borderId="10" xfId="0" applyNumberFormat="1" applyFill="1" applyBorder="1" applyAlignment="1">
      <alignment wrapText="1"/>
    </xf>
    <xf numFmtId="42" fontId="0" fillId="24" borderId="18" xfId="0" applyNumberFormat="1" applyFill="1" applyBorder="1" applyAlignment="1">
      <alignment wrapText="1"/>
    </xf>
    <xf numFmtId="42" fontId="0" fillId="24" borderId="12" xfId="0" applyNumberFormat="1" applyFill="1" applyBorder="1" applyAlignment="1">
      <alignment wrapText="1"/>
    </xf>
    <xf numFmtId="0" fontId="3" fillId="0" borderId="0" xfId="0" applyFont="1" applyAlignment="1">
      <alignment horizontal="left" vertical="top" wrapText="1"/>
    </xf>
    <xf numFmtId="0" fontId="28" fillId="0" borderId="0" xfId="0" applyFont="1" applyAlignment="1">
      <alignment vertical="top" wrapText="1"/>
    </xf>
    <xf numFmtId="0" fontId="27" fillId="0" borderId="0" xfId="0" applyFont="1"/>
    <xf numFmtId="0" fontId="24" fillId="0" borderId="0" xfId="0" applyFont="1"/>
    <xf numFmtId="0" fontId="0" fillId="24" borderId="13" xfId="0" applyFill="1" applyBorder="1" applyAlignment="1">
      <alignment horizontal="center" wrapText="1"/>
    </xf>
    <xf numFmtId="0" fontId="0" fillId="24" borderId="15" xfId="0" applyFill="1" applyBorder="1" applyAlignment="1">
      <alignment horizontal="center" wrapText="1"/>
    </xf>
    <xf numFmtId="0" fontId="28"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xf numFmtId="0" fontId="0" fillId="0" borderId="0" xfId="0" applyAlignment="1">
      <alignment horizontal="left" wrapText="1"/>
    </xf>
    <xf numFmtId="0" fontId="0" fillId="24" borderId="20" xfId="0" applyFill="1" applyBorder="1" applyAlignment="1">
      <alignment horizontal="left" wrapText="1"/>
    </xf>
    <xf numFmtId="0" fontId="0" fillId="0" borderId="22" xfId="0" applyBorder="1"/>
    <xf numFmtId="0" fontId="0" fillId="0" borderId="21" xfId="0" applyBorder="1"/>
    <xf numFmtId="0" fontId="0" fillId="0" borderId="20" xfId="0" applyBorder="1" applyAlignment="1">
      <alignment wrapText="1"/>
    </xf>
    <xf numFmtId="0" fontId="0" fillId="0" borderId="22" xfId="0" applyBorder="1" applyAlignment="1">
      <alignment wrapText="1"/>
    </xf>
    <xf numFmtId="0" fontId="0" fillId="0" borderId="21" xfId="0" applyBorder="1" applyAlignment="1">
      <alignment wrapText="1"/>
    </xf>
    <xf numFmtId="0" fontId="0" fillId="24" borderId="13" xfId="0" applyFill="1" applyBorder="1" applyAlignment="1">
      <alignment wrapText="1"/>
    </xf>
    <xf numFmtId="0" fontId="0" fillId="0" borderId="15" xfId="0" applyBorder="1" applyAlignment="1">
      <alignment wrapText="1"/>
    </xf>
    <xf numFmtId="42" fontId="0" fillId="0" borderId="13" xfId="0" applyNumberFormat="1" applyBorder="1" applyAlignment="1">
      <alignment wrapText="1"/>
    </xf>
    <xf numFmtId="164" fontId="0" fillId="0" borderId="13" xfId="0" applyNumberFormat="1" applyBorder="1" applyAlignment="1">
      <alignment wrapText="1"/>
    </xf>
    <xf numFmtId="0" fontId="27" fillId="0" borderId="0" xfId="0" applyFont="1" applyAlignment="1">
      <alignment wrapText="1"/>
    </xf>
    <xf numFmtId="0" fontId="0" fillId="0" borderId="0" xfId="0"/>
    <xf numFmtId="14" fontId="0" fillId="24" borderId="13" xfId="0" applyNumberFormat="1" applyFill="1" applyBorder="1" applyAlignment="1">
      <alignment horizontal="left"/>
    </xf>
    <xf numFmtId="14" fontId="0" fillId="24" borderId="15" xfId="0" applyNumberFormat="1" applyFill="1" applyBorder="1" applyAlignment="1">
      <alignment horizontal="left"/>
    </xf>
    <xf numFmtId="5" fontId="0" fillId="24" borderId="13" xfId="0" applyNumberFormat="1" applyFill="1" applyBorder="1" applyAlignment="1">
      <alignment horizontal="left"/>
    </xf>
    <xf numFmtId="5" fontId="0" fillId="24" borderId="15" xfId="0" applyNumberFormat="1" applyFill="1" applyBorder="1" applyAlignment="1">
      <alignment horizontal="left"/>
    </xf>
    <xf numFmtId="0" fontId="2" fillId="0" borderId="0" xfId="0" applyFont="1" applyAlignment="1">
      <alignment vertical="top" wrapText="1"/>
    </xf>
    <xf numFmtId="0" fontId="1" fillId="0" borderId="0" xfId="0" applyFont="1" applyAlignment="1">
      <alignment vertical="top" wrapText="1"/>
    </xf>
    <xf numFmtId="0" fontId="1" fillId="0" borderId="16" xfId="0" applyFont="1" applyBorder="1" applyAlignment="1">
      <alignment vertical="top" wrapText="1"/>
    </xf>
    <xf numFmtId="0" fontId="0" fillId="24" borderId="13" xfId="0" applyFill="1" applyBorder="1" applyAlignment="1">
      <alignment horizontal="left"/>
    </xf>
    <xf numFmtId="0" fontId="0" fillId="24" borderId="14" xfId="0" applyFill="1" applyBorder="1" applyAlignment="1">
      <alignment horizontal="left"/>
    </xf>
    <xf numFmtId="0" fontId="0" fillId="24" borderId="15" xfId="0" applyFill="1" applyBorder="1" applyAlignment="1">
      <alignment horizontal="left"/>
    </xf>
    <xf numFmtId="0" fontId="29" fillId="0" borderId="0" xfId="0" applyFont="1" applyAlignment="1">
      <alignment horizontal="center" vertical="center"/>
    </xf>
    <xf numFmtId="0" fontId="33" fillId="24" borderId="13" xfId="57" applyFill="1" applyBorder="1" applyAlignment="1">
      <alignment horizontal="left"/>
    </xf>
    <xf numFmtId="0" fontId="0" fillId="0" borderId="15" xfId="0" applyBorder="1" applyAlignment="1">
      <alignment horizontal="center" wrapText="1"/>
    </xf>
    <xf numFmtId="0" fontId="24" fillId="32" borderId="20" xfId="0" applyFont="1" applyFill="1" applyBorder="1" applyAlignment="1">
      <alignment horizontal="center"/>
    </xf>
    <xf numFmtId="0" fontId="24" fillId="32" borderId="22" xfId="0" applyFont="1" applyFill="1" applyBorder="1" applyAlignment="1">
      <alignment horizontal="center"/>
    </xf>
    <xf numFmtId="0" fontId="24" fillId="32" borderId="21" xfId="0" applyFont="1" applyFill="1" applyBorder="1" applyAlignment="1">
      <alignment horizontal="center"/>
    </xf>
    <xf numFmtId="0" fontId="29" fillId="30" borderId="20" xfId="0" applyFont="1" applyFill="1" applyBorder="1" applyAlignment="1">
      <alignment horizontal="center"/>
    </xf>
    <xf numFmtId="0" fontId="29" fillId="30" borderId="22" xfId="0" applyFont="1" applyFill="1" applyBorder="1" applyAlignment="1">
      <alignment horizontal="center"/>
    </xf>
    <xf numFmtId="0" fontId="29" fillId="30" borderId="21" xfId="0" applyFont="1" applyFill="1" applyBorder="1" applyAlignment="1">
      <alignment horizontal="center"/>
    </xf>
    <xf numFmtId="0" fontId="34" fillId="26" borderId="0" xfId="0" applyFont="1" applyFill="1"/>
    <xf numFmtId="0" fontId="69" fillId="38" borderId="88" xfId="0" applyFont="1" applyFill="1" applyBorder="1" applyAlignment="1">
      <alignment horizontal="center" vertical="center" wrapText="1"/>
    </xf>
    <xf numFmtId="0" fontId="69" fillId="38" borderId="91" xfId="0" applyFont="1" applyFill="1" applyBorder="1" applyAlignment="1">
      <alignment horizontal="center" vertical="center" wrapText="1"/>
    </xf>
    <xf numFmtId="0" fontId="69" fillId="38" borderId="92" xfId="0" applyFont="1" applyFill="1" applyBorder="1" applyAlignment="1">
      <alignment horizontal="center" vertical="center" wrapText="1"/>
    </xf>
    <xf numFmtId="0" fontId="70" fillId="24" borderId="89" xfId="0" applyFont="1" applyFill="1" applyBorder="1" applyAlignment="1">
      <alignment horizontal="center"/>
    </xf>
    <xf numFmtId="0" fontId="70" fillId="24" borderId="90" xfId="0" applyFont="1" applyFill="1" applyBorder="1" applyAlignment="1">
      <alignment horizontal="center"/>
    </xf>
    <xf numFmtId="0" fontId="70" fillId="28" borderId="90" xfId="0" applyFont="1" applyFill="1" applyBorder="1" applyAlignment="1">
      <alignment horizontal="center"/>
    </xf>
    <xf numFmtId="0" fontId="70" fillId="28" borderId="29" xfId="0" applyFont="1" applyFill="1" applyBorder="1" applyAlignment="1">
      <alignment horizontal="center"/>
    </xf>
    <xf numFmtId="5" fontId="69" fillId="24" borderId="61" xfId="0" applyNumberFormat="1" applyFont="1" applyFill="1" applyBorder="1" applyAlignment="1">
      <alignment horizontal="center" vertical="center" wrapText="1"/>
    </xf>
    <xf numFmtId="5" fontId="69" fillId="24" borderId="64" xfId="0" applyNumberFormat="1" applyFont="1" applyFill="1" applyBorder="1" applyAlignment="1">
      <alignment horizontal="center" vertical="center" wrapText="1"/>
    </xf>
    <xf numFmtId="5" fontId="69" fillId="28" borderId="47" xfId="0" applyNumberFormat="1" applyFont="1" applyFill="1" applyBorder="1" applyAlignment="1">
      <alignment horizontal="center" vertical="center" wrapText="1"/>
    </xf>
    <xf numFmtId="5" fontId="69" fillId="28" borderId="65" xfId="0" applyNumberFormat="1" applyFont="1" applyFill="1" applyBorder="1" applyAlignment="1">
      <alignment horizontal="center" vertical="center" wrapText="1"/>
    </xf>
    <xf numFmtId="5" fontId="37" fillId="25" borderId="50" xfId="0" applyNumberFormat="1" applyFont="1" applyFill="1" applyBorder="1" applyAlignment="1" applyProtection="1">
      <alignment horizontal="center" vertical="center" wrapText="1"/>
      <protection locked="0"/>
    </xf>
    <xf numFmtId="5" fontId="37" fillId="25" borderId="32" xfId="0" applyNumberFormat="1" applyFont="1" applyFill="1" applyBorder="1" applyAlignment="1" applyProtection="1">
      <alignment horizontal="center" vertical="center" wrapText="1"/>
      <protection locked="0"/>
    </xf>
    <xf numFmtId="5" fontId="37" fillId="25" borderId="41" xfId="0" applyNumberFormat="1" applyFont="1" applyFill="1" applyBorder="1" applyAlignment="1" applyProtection="1">
      <alignment horizontal="center" vertical="center" wrapText="1"/>
      <protection locked="0"/>
    </xf>
    <xf numFmtId="5" fontId="37" fillId="25" borderId="93" xfId="0" applyNumberFormat="1" applyFont="1" applyFill="1" applyBorder="1" applyAlignment="1" applyProtection="1">
      <alignment horizontal="center" vertical="center" wrapText="1"/>
      <protection locked="0"/>
    </xf>
    <xf numFmtId="5" fontId="37" fillId="25" borderId="62" xfId="0" applyNumberFormat="1" applyFont="1" applyFill="1" applyBorder="1" applyAlignment="1" applyProtection="1">
      <alignment horizontal="center" vertical="center" wrapText="1"/>
      <protection locked="0"/>
    </xf>
    <xf numFmtId="5" fontId="37" fillId="25" borderId="66" xfId="0" applyNumberFormat="1" applyFont="1" applyFill="1" applyBorder="1" applyAlignment="1" applyProtection="1">
      <alignment horizontal="center" vertical="center" wrapText="1"/>
      <protection locked="0"/>
    </xf>
    <xf numFmtId="0" fontId="67" fillId="0" borderId="20" xfId="0" applyFont="1" applyBorder="1" applyAlignment="1" applyProtection="1">
      <alignment vertical="center"/>
      <protection locked="0"/>
    </xf>
    <xf numFmtId="0" fontId="67" fillId="0" borderId="22" xfId="0" applyFont="1" applyBorder="1" applyAlignment="1" applyProtection="1">
      <alignment vertical="center"/>
      <protection locked="0"/>
    </xf>
    <xf numFmtId="0" fontId="67" fillId="0" borderId="21" xfId="0" applyFont="1" applyBorder="1" applyAlignment="1" applyProtection="1">
      <alignment vertical="center"/>
      <protection locked="0"/>
    </xf>
    <xf numFmtId="0" fontId="41" fillId="29" borderId="0" xfId="60" applyFont="1" applyFill="1" applyAlignment="1">
      <alignment horizontal="center"/>
    </xf>
    <xf numFmtId="0" fontId="42" fillId="33" borderId="56" xfId="62" applyFont="1" applyFill="1" applyBorder="1" applyAlignment="1">
      <alignment horizontal="center"/>
    </xf>
    <xf numFmtId="0" fontId="42" fillId="33" borderId="57" xfId="62" applyFont="1" applyFill="1" applyBorder="1" applyAlignment="1">
      <alignment horizontal="center"/>
    </xf>
    <xf numFmtId="0" fontId="42" fillId="33" borderId="58" xfId="62" applyFont="1" applyFill="1" applyBorder="1" applyAlignment="1">
      <alignment horizontal="center"/>
    </xf>
    <xf numFmtId="0" fontId="42" fillId="34" borderId="59" xfId="62" applyFont="1" applyFill="1" applyBorder="1" applyAlignment="1">
      <alignment horizontal="center" vertical="center" wrapText="1"/>
    </xf>
    <xf numFmtId="0" fontId="42" fillId="34" borderId="61" xfId="62" applyFont="1" applyFill="1" applyBorder="1" applyAlignment="1">
      <alignment horizontal="center" vertical="center" wrapText="1"/>
    </xf>
    <xf numFmtId="0" fontId="42" fillId="34" borderId="64" xfId="62" applyFont="1" applyFill="1" applyBorder="1" applyAlignment="1">
      <alignment horizontal="center" vertical="center" wrapText="1"/>
    </xf>
    <xf numFmtId="0" fontId="42" fillId="27" borderId="22" xfId="62" applyFont="1" applyFill="1" applyBorder="1" applyAlignment="1">
      <alignment horizontal="center"/>
    </xf>
    <xf numFmtId="0" fontId="42" fillId="27" borderId="60" xfId="62" applyFont="1" applyFill="1" applyBorder="1" applyAlignment="1">
      <alignment horizontal="center"/>
    </xf>
    <xf numFmtId="5" fontId="42" fillId="27" borderId="43" xfId="63" applyNumberFormat="1" applyFont="1" applyFill="1" applyBorder="1" applyAlignment="1">
      <alignment horizontal="center" vertical="center" wrapText="1"/>
    </xf>
    <xf numFmtId="5" fontId="42" fillId="27" borderId="47" xfId="63" applyNumberFormat="1" applyFont="1" applyFill="1" applyBorder="1" applyAlignment="1">
      <alignment horizontal="center" vertical="center" wrapText="1"/>
    </xf>
    <xf numFmtId="5" fontId="42" fillId="27" borderId="65" xfId="63" applyNumberFormat="1" applyFont="1" applyFill="1" applyBorder="1" applyAlignment="1">
      <alignment horizontal="center" vertical="center" wrapText="1"/>
    </xf>
    <xf numFmtId="5" fontId="42" fillId="27" borderId="62" xfId="63" applyNumberFormat="1" applyFont="1" applyFill="1" applyBorder="1" applyAlignment="1">
      <alignment horizontal="center" vertical="center" wrapText="1"/>
    </xf>
    <xf numFmtId="5" fontId="42" fillId="27" borderId="63" xfId="63" applyNumberFormat="1" applyFont="1" applyFill="1" applyBorder="1" applyAlignment="1">
      <alignment horizontal="center" vertical="center" wrapText="1"/>
    </xf>
    <xf numFmtId="5" fontId="42" fillId="27" borderId="66" xfId="63" applyNumberFormat="1" applyFont="1" applyFill="1" applyBorder="1" applyAlignment="1">
      <alignment horizontal="center" vertical="center" wrapText="1"/>
    </xf>
    <xf numFmtId="0" fontId="8" fillId="0" borderId="0" xfId="61" applyAlignment="1">
      <alignment vertical="top" wrapText="1"/>
    </xf>
    <xf numFmtId="0" fontId="50" fillId="0" borderId="0" xfId="61" applyFont="1" applyAlignment="1">
      <alignment wrapText="1"/>
    </xf>
    <xf numFmtId="0" fontId="42" fillId="0" borderId="0" xfId="62" applyFont="1" applyAlignment="1">
      <alignment horizontal="center" vertical="top" wrapText="1"/>
    </xf>
    <xf numFmtId="0" fontId="42" fillId="0" borderId="0" xfId="61" applyFont="1" applyAlignment="1">
      <alignment horizontal="center" vertical="top" wrapText="1"/>
    </xf>
    <xf numFmtId="0" fontId="8" fillId="0" borderId="0" xfId="61" applyAlignment="1">
      <alignment wrapText="1"/>
    </xf>
    <xf numFmtId="0" fontId="42" fillId="0" borderId="0" xfId="61" applyFont="1" applyAlignment="1">
      <alignment horizontal="center" vertical="center" wrapText="1"/>
    </xf>
    <xf numFmtId="0" fontId="8" fillId="0" borderId="0" xfId="61" applyAlignment="1">
      <alignment vertical="center" wrapText="1"/>
    </xf>
    <xf numFmtId="0" fontId="8" fillId="0" borderId="0" xfId="61" applyAlignment="1">
      <alignment horizontal="center" vertical="center" wrapText="1"/>
    </xf>
    <xf numFmtId="0" fontId="51" fillId="0" borderId="0" xfId="67" applyFill="1" applyBorder="1" applyAlignment="1" applyProtection="1">
      <alignment vertical="top" wrapText="1"/>
    </xf>
    <xf numFmtId="0" fontId="42" fillId="0" borderId="0" xfId="61" applyFont="1" applyAlignment="1">
      <alignment vertical="top" wrapText="1"/>
    </xf>
    <xf numFmtId="0" fontId="42" fillId="0" borderId="0" xfId="61" applyFont="1" applyAlignment="1">
      <alignment horizontal="center" wrapText="1"/>
    </xf>
    <xf numFmtId="0" fontId="8" fillId="0" borderId="0" xfId="61"/>
    <xf numFmtId="0" fontId="55" fillId="0" borderId="0" xfId="61" applyFont="1" applyAlignment="1">
      <alignment horizontal="center"/>
    </xf>
    <xf numFmtId="0" fontId="53" fillId="0" borderId="0" xfId="61" applyFont="1" applyAlignment="1">
      <alignment horizontal="left" vertical="top" wrapText="1"/>
    </xf>
    <xf numFmtId="0" fontId="58" fillId="0" borderId="0" xfId="40" applyFont="1" applyAlignment="1">
      <alignment horizontal="center" vertical="center" wrapText="1"/>
    </xf>
    <xf numFmtId="0" fontId="59" fillId="0" borderId="0" xfId="40" applyFont="1" applyAlignment="1">
      <alignment horizontal="center" vertical="center" wrapText="1"/>
    </xf>
    <xf numFmtId="0" fontId="60" fillId="0" borderId="0" xfId="40" applyFont="1" applyAlignment="1">
      <alignment horizontal="left" vertical="top" wrapText="1"/>
    </xf>
    <xf numFmtId="0" fontId="60" fillId="0" borderId="0" xfId="40" applyFont="1" applyAlignment="1">
      <alignment wrapText="1"/>
    </xf>
    <xf numFmtId="0" fontId="64" fillId="0" borderId="0" xfId="40" applyFont="1" applyAlignment="1">
      <alignment horizontal="right" wrapText="1"/>
    </xf>
    <xf numFmtId="0" fontId="83" fillId="29" borderId="150" xfId="62" applyFont="1" applyFill="1" applyBorder="1" applyAlignment="1" applyProtection="1">
      <alignment horizontal="left"/>
      <protection locked="0"/>
    </xf>
    <xf numFmtId="0" fontId="83" fillId="29" borderId="151" xfId="62" applyFont="1" applyFill="1" applyBorder="1" applyAlignment="1" applyProtection="1">
      <alignment horizontal="left"/>
      <protection locked="0"/>
    </xf>
    <xf numFmtId="0" fontId="83" fillId="29" borderId="152" xfId="62" applyFont="1" applyFill="1" applyBorder="1" applyAlignment="1" applyProtection="1">
      <alignment horizontal="left"/>
      <protection locked="0"/>
    </xf>
    <xf numFmtId="0" fontId="83" fillId="29" borderId="153" xfId="62" applyFont="1" applyFill="1" applyBorder="1" applyAlignment="1" applyProtection="1">
      <alignment horizontal="center"/>
      <protection locked="0"/>
    </xf>
    <xf numFmtId="0" fontId="83" fillId="29" borderId="154" xfId="62" applyFont="1" applyFill="1" applyBorder="1" applyAlignment="1" applyProtection="1">
      <alignment horizontal="center"/>
      <protection locked="0"/>
    </xf>
    <xf numFmtId="0" fontId="83" fillId="29" borderId="155" xfId="62" applyFont="1" applyFill="1" applyBorder="1" applyAlignment="1" applyProtection="1">
      <alignment horizontal="left"/>
      <protection locked="0"/>
    </xf>
    <xf numFmtId="0" fontId="83" fillId="29" borderId="156" xfId="62" applyFont="1" applyFill="1" applyBorder="1" applyAlignment="1" applyProtection="1">
      <alignment horizontal="left"/>
      <protection locked="0"/>
    </xf>
    <xf numFmtId="0" fontId="83" fillId="29" borderId="157" xfId="62" applyFont="1" applyFill="1" applyBorder="1" applyAlignment="1" applyProtection="1">
      <alignment horizontal="left"/>
      <protection locked="0"/>
    </xf>
    <xf numFmtId="0" fontId="83" fillId="29" borderId="159" xfId="62" applyFont="1" applyFill="1" applyBorder="1" applyAlignment="1" applyProtection="1">
      <alignment horizontal="center"/>
      <protection locked="0"/>
    </xf>
    <xf numFmtId="0" fontId="83" fillId="29" borderId="160" xfId="62" applyFont="1" applyFill="1" applyBorder="1" applyAlignment="1" applyProtection="1">
      <alignment horizontal="center"/>
      <protection locked="0"/>
    </xf>
    <xf numFmtId="0" fontId="82" fillId="29" borderId="90" xfId="62" applyFont="1" applyFill="1" applyBorder="1" applyAlignment="1" applyProtection="1">
      <alignment horizontal="left"/>
      <protection locked="0"/>
    </xf>
    <xf numFmtId="0" fontId="82" fillId="26" borderId="24" xfId="62" applyFont="1" applyFill="1" applyBorder="1" applyAlignment="1" applyProtection="1">
      <alignment horizontal="center" vertical="center" wrapText="1"/>
      <protection locked="0"/>
    </xf>
    <xf numFmtId="0" fontId="82" fillId="26" borderId="25" xfId="62" applyFont="1" applyFill="1" applyBorder="1" applyAlignment="1" applyProtection="1">
      <alignment horizontal="center" vertical="center"/>
      <protection locked="0"/>
    </xf>
    <xf numFmtId="0" fontId="82" fillId="26" borderId="26" xfId="62" applyFont="1" applyFill="1" applyBorder="1" applyAlignment="1" applyProtection="1">
      <alignment horizontal="center" vertical="center"/>
      <protection locked="0"/>
    </xf>
    <xf numFmtId="0" fontId="82" fillId="26" borderId="136" xfId="62" applyFont="1" applyFill="1" applyBorder="1" applyAlignment="1" applyProtection="1">
      <alignment horizontal="center" vertical="center" wrapText="1"/>
      <protection locked="0"/>
    </xf>
    <xf numFmtId="0" fontId="82" fillId="26" borderId="27" xfId="62" applyFont="1" applyFill="1" applyBorder="1" applyAlignment="1" applyProtection="1">
      <alignment horizontal="center" vertical="center" wrapText="1"/>
      <protection locked="0"/>
    </xf>
    <xf numFmtId="0" fontId="41" fillId="29" borderId="0" xfId="60" applyFont="1" applyFill="1" applyAlignment="1" applyProtection="1">
      <alignment horizontal="center"/>
      <protection locked="0"/>
    </xf>
    <xf numFmtId="0" fontId="80" fillId="0" borderId="0" xfId="62" applyFont="1" applyAlignment="1" applyProtection="1">
      <alignment wrapText="1"/>
      <protection locked="0"/>
    </xf>
    <xf numFmtId="0" fontId="82" fillId="26" borderId="24" xfId="62" applyFont="1" applyFill="1" applyBorder="1" applyAlignment="1" applyProtection="1">
      <alignment horizontal="center" vertical="center"/>
      <protection locked="0"/>
    </xf>
    <xf numFmtId="0" fontId="83" fillId="29" borderId="143" xfId="62" applyFont="1" applyFill="1" applyBorder="1" applyAlignment="1" applyProtection="1">
      <alignment horizontal="left"/>
      <protection locked="0"/>
    </xf>
    <xf numFmtId="0" fontId="83" fillId="29" borderId="144" xfId="62" applyFont="1" applyFill="1" applyBorder="1" applyAlignment="1" applyProtection="1">
      <alignment horizontal="left"/>
      <protection locked="0"/>
    </xf>
    <xf numFmtId="0" fontId="83" fillId="29" borderId="145" xfId="62" applyFont="1" applyFill="1" applyBorder="1" applyAlignment="1" applyProtection="1">
      <alignment horizontal="left"/>
      <protection locked="0"/>
    </xf>
    <xf numFmtId="0" fontId="83" fillId="29" borderId="148" xfId="62" applyFont="1" applyFill="1" applyBorder="1" applyAlignment="1" applyProtection="1">
      <alignment horizontal="center"/>
      <protection locked="0"/>
    </xf>
    <xf numFmtId="0" fontId="83" fillId="29" borderId="149" xfId="62" applyFont="1" applyFill="1" applyBorder="1" applyAlignment="1" applyProtection="1">
      <alignment horizontal="center"/>
      <protection locked="0"/>
    </xf>
    <xf numFmtId="164" fontId="83" fillId="29" borderId="150" xfId="62" applyNumberFormat="1" applyFont="1" applyFill="1" applyBorder="1" applyAlignment="1" applyProtection="1">
      <alignment horizontal="left"/>
      <protection locked="0"/>
    </xf>
    <xf numFmtId="164" fontId="83" fillId="29" borderId="151" xfId="62" applyNumberFormat="1" applyFont="1" applyFill="1" applyBorder="1" applyAlignment="1" applyProtection="1">
      <alignment horizontal="left"/>
      <protection locked="0"/>
    </xf>
    <xf numFmtId="164" fontId="83" fillId="29" borderId="152" xfId="62" applyNumberFormat="1" applyFont="1" applyFill="1" applyBorder="1" applyAlignment="1" applyProtection="1">
      <alignment horizontal="left"/>
      <protection locked="0"/>
    </xf>
    <xf numFmtId="0" fontId="83" fillId="29" borderId="153" xfId="62" applyFont="1" applyFill="1" applyBorder="1" applyProtection="1">
      <protection locked="0"/>
    </xf>
    <xf numFmtId="0" fontId="83" fillId="29" borderId="154" xfId="62" applyFont="1" applyFill="1" applyBorder="1" applyProtection="1">
      <protection locked="0"/>
    </xf>
    <xf numFmtId="164" fontId="83" fillId="29" borderId="155" xfId="62" applyNumberFormat="1" applyFont="1" applyFill="1" applyBorder="1" applyAlignment="1" applyProtection="1">
      <alignment horizontal="left"/>
      <protection locked="0"/>
    </xf>
    <xf numFmtId="164" fontId="83" fillId="29" borderId="156" xfId="62" applyNumberFormat="1" applyFont="1" applyFill="1" applyBorder="1" applyAlignment="1" applyProtection="1">
      <alignment horizontal="left"/>
      <protection locked="0"/>
    </xf>
    <xf numFmtId="164" fontId="83" fillId="29" borderId="157" xfId="62" applyNumberFormat="1" applyFont="1" applyFill="1" applyBorder="1" applyAlignment="1" applyProtection="1">
      <alignment horizontal="left"/>
      <protection locked="0"/>
    </xf>
    <xf numFmtId="0" fontId="83" fillId="29" borderId="159" xfId="62" applyFont="1" applyFill="1" applyBorder="1" applyProtection="1">
      <protection locked="0"/>
    </xf>
    <xf numFmtId="0" fontId="83" fillId="29" borderId="160" xfId="62" applyFont="1" applyFill="1" applyBorder="1" applyProtection="1">
      <protection locked="0"/>
    </xf>
    <xf numFmtId="164" fontId="83" fillId="29" borderId="143" xfId="62" applyNumberFormat="1" applyFont="1" applyFill="1" applyBorder="1" applyAlignment="1" applyProtection="1">
      <alignment horizontal="left"/>
      <protection locked="0"/>
    </xf>
    <xf numFmtId="164" fontId="83" fillId="29" borderId="144" xfId="62" applyNumberFormat="1" applyFont="1" applyFill="1" applyBorder="1" applyAlignment="1" applyProtection="1">
      <alignment horizontal="left"/>
      <protection locked="0"/>
    </xf>
    <xf numFmtId="164" fontId="83" fillId="29" borderId="145" xfId="62" applyNumberFormat="1" applyFont="1" applyFill="1" applyBorder="1" applyAlignment="1" applyProtection="1">
      <alignment horizontal="left"/>
      <protection locked="0"/>
    </xf>
    <xf numFmtId="0" fontId="83" fillId="29" borderId="161" xfId="62" applyFont="1" applyFill="1" applyBorder="1" applyProtection="1">
      <protection locked="0"/>
    </xf>
    <xf numFmtId="0" fontId="83" fillId="29" borderId="162" xfId="62" applyFont="1" applyFill="1" applyBorder="1" applyProtection="1">
      <protection locked="0"/>
    </xf>
    <xf numFmtId="0" fontId="30" fillId="26" borderId="13" xfId="0" applyFont="1" applyFill="1" applyBorder="1" applyAlignment="1" applyProtection="1">
      <alignment horizontal="center"/>
      <protection locked="0"/>
    </xf>
    <xf numFmtId="0" fontId="30" fillId="26" borderId="14" xfId="0" applyFont="1" applyFill="1" applyBorder="1" applyAlignment="1" applyProtection="1">
      <alignment horizontal="center"/>
      <protection locked="0"/>
    </xf>
    <xf numFmtId="0" fontId="30" fillId="26" borderId="15" xfId="0" applyFont="1" applyFill="1" applyBorder="1" applyAlignment="1" applyProtection="1">
      <alignment horizontal="center"/>
      <protection locked="0"/>
    </xf>
    <xf numFmtId="0" fontId="0" fillId="25" borderId="0" xfId="0" applyFill="1" applyAlignment="1" applyProtection="1">
      <alignment horizontal="left" vertical="top" wrapText="1" indent="2"/>
      <protection locked="0"/>
    </xf>
    <xf numFmtId="0" fontId="0" fillId="25" borderId="11" xfId="0" applyFill="1" applyBorder="1" applyAlignment="1" applyProtection="1">
      <alignment horizontal="left" indent="2"/>
      <protection locked="0"/>
    </xf>
    <xf numFmtId="0" fontId="0" fillId="25" borderId="163" xfId="0" applyFill="1" applyBorder="1" applyAlignment="1" applyProtection="1">
      <alignment horizontal="left" indent="2"/>
      <protection locked="0"/>
    </xf>
    <xf numFmtId="0" fontId="90" fillId="0" borderId="0" xfId="0" applyFont="1" applyAlignment="1" applyProtection="1">
      <alignment horizontal="left" wrapText="1"/>
      <protection locked="0"/>
    </xf>
    <xf numFmtId="0" fontId="90" fillId="0" borderId="0" xfId="0" applyFont="1" applyAlignment="1" applyProtection="1">
      <alignment horizontal="left"/>
      <protection locked="0"/>
    </xf>
    <xf numFmtId="0" fontId="83" fillId="29" borderId="90" xfId="62" applyFont="1" applyFill="1" applyBorder="1" applyProtection="1">
      <protection locked="0"/>
    </xf>
    <xf numFmtId="0" fontId="18" fillId="0" borderId="11" xfId="62" applyFont="1" applyBorder="1" applyAlignment="1" applyProtection="1">
      <alignment horizontal="left" wrapText="1"/>
      <protection locked="0"/>
    </xf>
    <xf numFmtId="0" fontId="85" fillId="0" borderId="42" xfId="62" applyFont="1" applyBorder="1" applyAlignment="1" applyProtection="1">
      <alignment horizontal="left" wrapText="1"/>
      <protection locked="0"/>
    </xf>
    <xf numFmtId="0" fontId="91" fillId="0" borderId="0" xfId="62" applyFont="1" applyAlignment="1" applyProtection="1">
      <alignment horizontal="center" vertical="top" wrapText="1"/>
      <protection locked="0"/>
    </xf>
    <xf numFmtId="0" fontId="80" fillId="0" borderId="0" xfId="62" applyFont="1" applyAlignment="1" applyProtection="1">
      <alignment vertical="top" wrapText="1"/>
      <protection locked="0"/>
    </xf>
    <xf numFmtId="0" fontId="80" fillId="0" borderId="0" xfId="62" applyFont="1" applyAlignment="1" applyProtection="1">
      <alignment horizontal="left" vertical="top" wrapText="1"/>
      <protection locked="0"/>
    </xf>
    <xf numFmtId="0" fontId="91" fillId="0" borderId="0" xfId="62" applyFont="1" applyAlignment="1" applyProtection="1">
      <alignment vertical="top" wrapText="1"/>
      <protection locked="0"/>
    </xf>
    <xf numFmtId="0" fontId="92" fillId="0" borderId="0" xfId="62" applyFont="1" applyAlignment="1" applyProtection="1">
      <alignment wrapText="1"/>
      <protection locked="0"/>
    </xf>
    <xf numFmtId="0" fontId="93" fillId="0" borderId="0" xfId="62" applyFont="1" applyAlignment="1" applyProtection="1">
      <alignment wrapText="1"/>
      <protection locked="0"/>
    </xf>
    <xf numFmtId="0" fontId="94" fillId="0" borderId="0" xfId="62" applyFont="1" applyAlignment="1" applyProtection="1">
      <alignment vertical="top" wrapText="1"/>
      <protection locked="0"/>
    </xf>
    <xf numFmtId="0" fontId="91" fillId="0" borderId="0" xfId="62" applyFont="1" applyAlignment="1" applyProtection="1">
      <alignment horizontal="left" wrapText="1"/>
      <protection locked="0"/>
    </xf>
    <xf numFmtId="0" fontId="91" fillId="0" borderId="0" xfId="62" applyFont="1" applyAlignment="1" applyProtection="1">
      <alignment horizontal="center" vertical="center" wrapText="1"/>
      <protection locked="0"/>
    </xf>
    <xf numFmtId="0" fontId="80" fillId="0" borderId="0" xfId="62" applyFont="1" applyAlignment="1" applyProtection="1">
      <alignment vertical="center" wrapText="1"/>
      <protection locked="0"/>
    </xf>
    <xf numFmtId="0" fontId="80" fillId="0" borderId="0" xfId="62" applyFont="1" applyAlignment="1" applyProtection="1">
      <alignment horizontal="center" vertical="center" wrapText="1"/>
      <protection locked="0"/>
    </xf>
    <xf numFmtId="0" fontId="80" fillId="0" borderId="0" xfId="62" applyFont="1" applyAlignment="1" applyProtection="1">
      <alignment vertical="top"/>
      <protection locked="0"/>
    </xf>
    <xf numFmtId="0" fontId="99" fillId="0" borderId="0" xfId="67" applyFont="1" applyFill="1" applyBorder="1" applyAlignment="1" applyProtection="1">
      <alignment vertical="top" wrapText="1"/>
      <protection locked="0"/>
    </xf>
    <xf numFmtId="0" fontId="80" fillId="0" borderId="0" xfId="62" applyFont="1" applyProtection="1">
      <protection locked="0"/>
    </xf>
    <xf numFmtId="0" fontId="91" fillId="0" borderId="0" xfId="62" applyFont="1" applyAlignment="1" applyProtection="1">
      <alignment horizontal="center" wrapText="1"/>
      <protection locked="0"/>
    </xf>
    <xf numFmtId="0" fontId="97" fillId="0" borderId="0" xfId="62" applyFont="1" applyAlignment="1" applyProtection="1">
      <alignment horizontal="center"/>
      <protection locked="0"/>
    </xf>
  </cellXfs>
  <cellStyles count="6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58" builtinId="3"/>
    <cellStyle name="Currency" xfId="59" builtinId="4"/>
    <cellStyle name="Currency 2" xfId="28" xr:uid="{00000000-0005-0000-0000-00001B000000}"/>
    <cellStyle name="Currency 2 2" xfId="65" xr:uid="{A905A194-D2AF-4B37-B11E-32AA0DC9B0D3}"/>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57" builtinId="8"/>
    <cellStyle name="Hyperlink 2" xfId="67" xr:uid="{60E5A6A0-AF5E-4E12-A11C-F6D3E27866FB}"/>
    <cellStyle name="Input 2" xfId="35" xr:uid="{00000000-0005-0000-0000-000023000000}"/>
    <cellStyle name="Linked Cell 2" xfId="36" xr:uid="{00000000-0005-0000-0000-000024000000}"/>
    <cellStyle name="Neutral 2" xfId="37" xr:uid="{00000000-0005-0000-0000-000025000000}"/>
    <cellStyle name="Normal" xfId="0" builtinId="0"/>
    <cellStyle name="Normal 2" xfId="38" xr:uid="{00000000-0005-0000-0000-000027000000}"/>
    <cellStyle name="Normal 2 2" xfId="39" xr:uid="{00000000-0005-0000-0000-000028000000}"/>
    <cellStyle name="Normal 2 3" xfId="40" xr:uid="{00000000-0005-0000-0000-000029000000}"/>
    <cellStyle name="Normal 2 3 2" xfId="41" xr:uid="{00000000-0005-0000-0000-00002A000000}"/>
    <cellStyle name="Normal 2 3 3" xfId="42" xr:uid="{00000000-0005-0000-0000-00002B000000}"/>
    <cellStyle name="Normal 2 4" xfId="43" xr:uid="{00000000-0005-0000-0000-00002C000000}"/>
    <cellStyle name="Normal 3" xfId="44" xr:uid="{00000000-0005-0000-0000-00002D000000}"/>
    <cellStyle name="Normal 4" xfId="45" xr:uid="{00000000-0005-0000-0000-00002E000000}"/>
    <cellStyle name="Normal 4 2" xfId="46" xr:uid="{00000000-0005-0000-0000-00002F000000}"/>
    <cellStyle name="Normal 5" xfId="47" xr:uid="{00000000-0005-0000-0000-000030000000}"/>
    <cellStyle name="Normal 5 2" xfId="48" xr:uid="{00000000-0005-0000-0000-000031000000}"/>
    <cellStyle name="Normal 6 2" xfId="62" xr:uid="{8D1B4933-1EC1-4E82-AB30-31022C2521A6}"/>
    <cellStyle name="Normal 7 2" xfId="61" xr:uid="{438B6957-987F-4CB2-8869-E79D59DFAF80}"/>
    <cellStyle name="Normal_Form F-2@150" xfId="64" xr:uid="{9336AD70-0381-4730-A254-2B90D4DB430E}"/>
    <cellStyle name="Normal_HTFPREBU.XL" xfId="63" xr:uid="{262701CD-50B4-48DB-8433-6F392A61E93A}"/>
    <cellStyle name="Normal_LIHTC Allocation scoring synopsis" xfId="60" xr:uid="{4A59806F-F5CD-45DF-BA49-897DBFA2798F}"/>
    <cellStyle name="Note 2" xfId="49" xr:uid="{00000000-0005-0000-0000-000032000000}"/>
    <cellStyle name="Output 2" xfId="50" xr:uid="{00000000-0005-0000-0000-000033000000}"/>
    <cellStyle name="Percent" xfId="51" builtinId="5"/>
    <cellStyle name="Percent 2" xfId="52" xr:uid="{00000000-0005-0000-0000-000035000000}"/>
    <cellStyle name="Percent 2 2" xfId="66" xr:uid="{16B5EF4F-0E9A-4443-A91C-A9069140E378}"/>
    <cellStyle name="Percent 3" xfId="53" xr:uid="{00000000-0005-0000-0000-000036000000}"/>
    <cellStyle name="Title 2" xfId="54" xr:uid="{00000000-0005-0000-0000-000037000000}"/>
    <cellStyle name="Total 2" xfId="55" xr:uid="{00000000-0005-0000-0000-000038000000}"/>
    <cellStyle name="Warning Text 2" xfId="56" xr:uid="{00000000-0005-0000-0000-000039000000}"/>
  </cellStyles>
  <dxfs count="28">
    <dxf>
      <numFmt numFmtId="165" formatCode="_(* #,##0_);_(* \(#,##0\);_(* &quot;-&quot;??_);_(@_)"/>
      <fill>
        <patternFill patternType="solid">
          <fgColor indexed="64"/>
          <bgColor theme="6" tint="0.79998168889431442"/>
        </patternFill>
      </fill>
      <border diagonalUp="0" diagonalDown="0" outline="0">
        <left style="thin">
          <color indexed="64"/>
        </left>
        <right style="hair">
          <color indexed="64"/>
        </right>
        <top style="hair">
          <color indexed="64"/>
        </top>
        <bottom/>
      </border>
    </dxf>
    <dxf>
      <numFmt numFmtId="165" formatCode="_(* #,##0_);_(* \(#,##0\);_(* &quot;-&quot;??_);_(@_)"/>
      <fill>
        <patternFill patternType="solid">
          <fgColor indexed="64"/>
          <bgColor theme="6" tint="0.79998168889431442"/>
        </patternFill>
      </fill>
      <border diagonalUp="0" diagonalDown="0" outline="0">
        <left style="thin">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thin">
          <color indexed="64"/>
        </right>
        <top style="hair">
          <color indexed="64"/>
        </top>
        <bottom/>
      </border>
    </dxf>
    <dxf>
      <numFmt numFmtId="165" formatCode="_(* #,##0_);_(* \(#,##0\);_(* &quot;-&quot;??_);_(@_)"/>
      <border diagonalUp="0" diagonalDown="0" outline="0">
        <left style="hair">
          <color indexed="64"/>
        </left>
        <right style="thin">
          <color indexed="64"/>
        </right>
        <top style="hair">
          <color indexed="64"/>
        </top>
        <bottom style="hair">
          <color indexed="64"/>
        </bottom>
      </border>
    </dxf>
    <dxf>
      <numFmt numFmtId="165" formatCode="_(* #,##0_);_(* \(#,##0\);_(* &quot;-&quot;??_);_(@_)"/>
      <border diagonalUp="0" diagonalDown="0" outline="0">
        <left style="thin">
          <color indexed="64"/>
        </left>
        <right style="hair">
          <color indexed="64"/>
        </right>
        <top style="hair">
          <color indexed="64"/>
        </top>
        <bottom/>
      </border>
    </dxf>
    <dxf>
      <numFmt numFmtId="165" formatCode="_(* #,##0_);_(* \(#,##0\);_(* &quot;-&quot;??_);_(@_)"/>
      <border diagonalUp="0" diagonalDown="0">
        <left style="thin">
          <color indexed="64"/>
        </left>
        <right style="hair">
          <color indexed="64"/>
        </right>
        <top style="hair">
          <color indexed="64"/>
        </top>
        <bottom style="hair">
          <color indexed="64"/>
        </bottom>
        <vertical/>
        <horizontal style="hair">
          <color indexed="64"/>
        </horizontal>
      </border>
    </dxf>
    <dxf>
      <numFmt numFmtId="165" formatCode="_(* #,##0_);_(* \(#,##0\);_(* &quot;-&quot;??_);_(@_)"/>
      <fill>
        <patternFill patternType="solid">
          <fgColor indexed="64"/>
          <bgColor theme="6" tint="0.79998168889431442"/>
        </patternFill>
      </fill>
      <border diagonalUp="0" diagonalDown="0" outline="0">
        <left style="thin">
          <color indexed="64"/>
        </left>
        <right/>
        <top style="hair">
          <color indexed="64"/>
        </top>
        <bottom/>
      </border>
    </dxf>
    <dxf>
      <numFmt numFmtId="165" formatCode="_(* #,##0_);_(* \(#,##0\);_(* &quot;-&quot;??_);_(@_)"/>
      <fill>
        <patternFill patternType="solid">
          <fgColor indexed="64"/>
          <bgColor theme="6" tint="0.79998168889431442"/>
        </patternFill>
      </fill>
      <border diagonalUp="0" diagonalDown="0" outline="0">
        <left style="thin">
          <color indexed="64"/>
        </left>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hair">
          <color indexed="64"/>
        </left>
        <right style="hair">
          <color indexed="64"/>
        </right>
        <top style="hair">
          <color indexed="64"/>
        </top>
        <bottom/>
      </border>
    </dxf>
    <dxf>
      <numFmt numFmtId="165" formatCode="_(* #,##0_);_(* \(#,##0\);_(* &quot;-&quot;??_);_(@_)"/>
      <border diagonalUp="0" diagonalDown="0" outline="0">
        <left style="hair">
          <color indexed="64"/>
        </left>
        <right style="hair">
          <color indexed="64"/>
        </right>
        <top style="hair">
          <color indexed="64"/>
        </top>
        <bottom style="hair">
          <color indexed="64"/>
        </bottom>
      </border>
    </dxf>
    <dxf>
      <numFmt numFmtId="165" formatCode="_(* #,##0_);_(* \(#,##0\);_(* &quot;-&quot;??_);_(@_)"/>
      <border diagonalUp="0" diagonalDown="0" outline="0">
        <left style="thin">
          <color indexed="64"/>
        </left>
        <right style="hair">
          <color indexed="64"/>
        </right>
        <top style="hair">
          <color indexed="64"/>
        </top>
        <bottom/>
      </border>
    </dxf>
    <dxf>
      <numFmt numFmtId="165" formatCode="_(* #,##0_);_(* \(#,##0\);_(* &quot;-&quot;??_);_(@_)"/>
      <border diagonalUp="0" diagonalDown="0" outline="0">
        <left style="thin">
          <color indexed="64"/>
        </left>
        <right style="hair">
          <color indexed="64"/>
        </right>
        <top style="hair">
          <color indexed="64"/>
        </top>
        <bottom style="hair">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border diagonalUp="0" diagonalDown="0" outline="0">
        <left/>
        <right style="hair">
          <color indexed="64"/>
        </right>
        <top style="hair">
          <color indexed="64"/>
        </top>
        <bottom/>
      </border>
    </dxf>
    <dxf>
      <fill>
        <patternFill patternType="solid">
          <fgColor indexed="64"/>
          <bgColor theme="6" tint="0.79998168889431442"/>
        </patternFill>
      </fill>
      <border diagonalUp="0" diagonalDown="0">
        <left/>
        <right style="hair">
          <color indexed="64"/>
        </right>
        <top style="hair">
          <color indexed="64"/>
        </top>
        <bottom style="hair">
          <color indexed="64"/>
        </bottom>
        <horizontal style="hair">
          <color indexed="64"/>
        </horizontal>
      </border>
    </dxf>
    <dxf>
      <border>
        <top style="hair">
          <color indexed="64"/>
        </top>
      </border>
    </dxf>
    <dxf>
      <border diagonalUp="0" diagonalDown="0">
        <left style="thin">
          <color indexed="64"/>
        </left>
        <right style="thin">
          <color indexed="64"/>
        </right>
        <top style="thin">
          <color indexed="64"/>
        </top>
        <bottom style="thin">
          <color indexed="64"/>
        </bottom>
      </border>
    </dxf>
    <dxf>
      <border>
        <bottom style="hair">
          <color indexed="64"/>
        </bottom>
      </border>
    </dxf>
    <dxf>
      <font>
        <b/>
        <strike val="0"/>
        <outline val="0"/>
        <shadow val="0"/>
        <u val="none"/>
        <vertAlign val="baseline"/>
        <sz val="10"/>
        <color theme="1"/>
        <name val="Calibri"/>
        <family val="2"/>
        <scheme val="minor"/>
      </font>
      <fill>
        <patternFill patternType="solid">
          <fgColor indexed="64"/>
          <bgColor rgb="FFDAEEF3"/>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9" defaultPivotStyle="PivotStyleLight16">
    <tableStyle name="Table Style 1" pivot="0" count="0" xr9:uid="{774809F9-3B2A-4E41-8204-6C300E5433A1}"/>
  </tableStyles>
  <colors>
    <mruColors>
      <color rgb="FFDAEEF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9525</xdr:rowOff>
    </xdr:from>
    <xdr:to>
      <xdr:col>8</xdr:col>
      <xdr:colOff>371474</xdr:colOff>
      <xdr:row>14</xdr:row>
      <xdr:rowOff>38100</xdr:rowOff>
    </xdr:to>
    <xdr:sp macro="" textlink="">
      <xdr:nvSpPr>
        <xdr:cNvPr id="2" name="TextBox 1">
          <a:extLst>
            <a:ext uri="{FF2B5EF4-FFF2-40B4-BE49-F238E27FC236}">
              <a16:creationId xmlns:a16="http://schemas.microsoft.com/office/drawing/2014/main" id="{39CDB38F-C6E0-C6DC-3889-AC3E3F6C62F5}"/>
            </a:ext>
          </a:extLst>
        </xdr:cNvPr>
        <xdr:cNvSpPr txBox="1"/>
      </xdr:nvSpPr>
      <xdr:spPr>
        <a:xfrm>
          <a:off x="314325" y="200025"/>
          <a:ext cx="4933949" cy="25050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Segoe UI" panose="020B0502040204020203" pitchFamily="34" charset="0"/>
              <a:cs typeface="Segoe UI" panose="020B0502040204020203" pitchFamily="34" charset="0"/>
            </a:rPr>
            <a:t>Total</a:t>
          </a:r>
          <a:r>
            <a:rPr lang="en-US" sz="1100" baseline="0">
              <a:latin typeface="Segoe UI" panose="020B0502040204020203" pitchFamily="34" charset="0"/>
              <a:cs typeface="Segoe UI" panose="020B0502040204020203" pitchFamily="34" charset="0"/>
            </a:rPr>
            <a:t> Development Cost (TDC) Limit Waivers are due January 31, 2023 for Applicants applying in the 2023 Bond/Tax Credit Funding Round.</a:t>
          </a:r>
          <a:endParaRPr lang="en-US" sz="1100">
            <a:latin typeface="Segoe UI" panose="020B0502040204020203" pitchFamily="34" charset="0"/>
            <a:cs typeface="Segoe UI" panose="020B0502040204020203" pitchFamily="34" charset="0"/>
          </a:endParaRPr>
        </a:p>
        <a:p>
          <a:endParaRPr lang="en-US" sz="110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Please</a:t>
          </a:r>
          <a:r>
            <a:rPr lang="en-US" sz="1100" baseline="0">
              <a:latin typeface="Segoe UI" panose="020B0502040204020203" pitchFamily="34" charset="0"/>
              <a:cs typeface="Segoe UI" panose="020B0502040204020203" pitchFamily="34" charset="0"/>
            </a:rPr>
            <a:t> submit your TDC Limit Waiver Request to Dan Rothman at dan.rothman@wshfc.org. </a:t>
          </a:r>
        </a:p>
        <a:p>
          <a:endParaRPr lang="en-US" sz="1100" baseline="0">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If you need to submit a waiver request AFTER January 31, 2023, please contact Dan or Claire at claire.petersky@wshfc.org. </a:t>
          </a:r>
        </a:p>
        <a:p>
          <a:endParaRPr lang="en-US" sz="11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91440</xdr:rowOff>
    </xdr:from>
    <xdr:to>
      <xdr:col>11</xdr:col>
      <xdr:colOff>53340</xdr:colOff>
      <xdr:row>46</xdr:row>
      <xdr:rowOff>144780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7345680"/>
          <a:ext cx="6454140" cy="1333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92</xdr:row>
      <xdr:rowOff>60960</xdr:rowOff>
    </xdr:from>
    <xdr:to>
      <xdr:col>11</xdr:col>
      <xdr:colOff>7620</xdr:colOff>
      <xdr:row>101</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0" y="12900660"/>
          <a:ext cx="636270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19</xdr:row>
      <xdr:rowOff>175260</xdr:rowOff>
    </xdr:from>
    <xdr:to>
      <xdr:col>10</xdr:col>
      <xdr:colOff>868680</xdr:colOff>
      <xdr:row>22</xdr:row>
      <xdr:rowOff>83820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67640" y="2362200"/>
          <a:ext cx="6271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38100</xdr:colOff>
      <xdr:row>22</xdr:row>
      <xdr:rowOff>83820</xdr:rowOff>
    </xdr:from>
    <xdr:to>
      <xdr:col>11</xdr:col>
      <xdr:colOff>91440</xdr:colOff>
      <xdr:row>33</xdr:row>
      <xdr:rowOff>175260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2819400"/>
          <a:ext cx="6370320" cy="210312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101</xdr:row>
      <xdr:rowOff>22860</xdr:rowOff>
    </xdr:from>
    <xdr:to>
      <xdr:col>11</xdr:col>
      <xdr:colOff>68580</xdr:colOff>
      <xdr:row>131</xdr:row>
      <xdr:rowOff>53340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43840" y="17510760"/>
          <a:ext cx="6479540" cy="53644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37</xdr:row>
      <xdr:rowOff>0</xdr:rowOff>
    </xdr:from>
    <xdr:to>
      <xdr:col>10</xdr:col>
      <xdr:colOff>929640</xdr:colOff>
      <xdr:row>39</xdr:row>
      <xdr:rowOff>91440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 y="7071360"/>
          <a:ext cx="6134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73</xdr:row>
      <xdr:rowOff>15240</xdr:rowOff>
    </xdr:from>
    <xdr:to>
      <xdr:col>10</xdr:col>
      <xdr:colOff>883920</xdr:colOff>
      <xdr:row>76</xdr:row>
      <xdr:rowOff>91440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2880" y="12946380"/>
          <a:ext cx="613410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a:extLst>
            <a:ext uri="{FF2B5EF4-FFF2-40B4-BE49-F238E27FC236}">
              <a16:creationId xmlns:a16="http://schemas.microsoft.com/office/drawing/2014/main" id="{63FE3BB9-5DFC-4EBE-8C98-4F13AEC9EAA8}"/>
            </a:ext>
          </a:extLst>
        </xdr:cNvPr>
        <xdr:cNvSpPr txBox="1"/>
      </xdr:nvSpPr>
      <xdr:spPr>
        <a:xfrm>
          <a:off x="76199" y="95250"/>
          <a:ext cx="11172826"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0</xdr:colOff>
      <xdr:row>36</xdr:row>
      <xdr:rowOff>144780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049780"/>
          <a:ext cx="5707380" cy="46786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30480</xdr:colOff>
      <xdr:row>0</xdr:row>
      <xdr:rowOff>30480</xdr:rowOff>
    </xdr:from>
    <xdr:to>
      <xdr:col>3</xdr:col>
      <xdr:colOff>426720</xdr:colOff>
      <xdr:row>5</xdr:row>
      <xdr:rowOff>7620</xdr:rowOff>
    </xdr:to>
    <xdr:pic>
      <xdr:nvPicPr>
        <xdr:cNvPr id="6" name="Picture 5" descr="WSHFC_blkstacked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278892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2023\23-04%20Pacific%20Apartments%20Rehabilitation\Application\Pacific%20Apts%20Rehab%20-%202022%20CFA%20Forms_221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_PAC%20-%20Pacific%20Apts%20Rehab\4.%20Funding%20Sources\Tax%20Credits%20-%209%25%20-%20WSHFC%20-%202023\f1_2023%20LIHTC_Addendum_2209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F_DataEntry"/>
      <sheetName val="Dropdowns"/>
      <sheetName val="5 Default Check"/>
      <sheetName val="HTF_Insert"/>
      <sheetName val="Definitions"/>
      <sheetName val="Validations Checklist"/>
      <sheetName val="1"/>
      <sheetName val="2A"/>
      <sheetName val="2B"/>
      <sheetName val="3"/>
      <sheetName val="4"/>
      <sheetName val="5"/>
      <sheetName val="6A"/>
      <sheetName val="6B"/>
      <sheetName val="6C"/>
      <sheetName val="LIHTC Insert"/>
      <sheetName val="Calc Sheet Insert"/>
      <sheetName val="6D"/>
      <sheetName val="6E"/>
      <sheetName val="7A"/>
      <sheetName val="Resources Insert"/>
      <sheetName val="7B"/>
      <sheetName val="8B"/>
      <sheetName val="8A"/>
      <sheetName val="8C"/>
      <sheetName val="8D"/>
      <sheetName val="8E"/>
      <sheetName val="9A"/>
      <sheetName val="9B"/>
      <sheetName val="9C"/>
      <sheetName val="9D"/>
      <sheetName val="9E"/>
    </sheetNames>
    <sheetDataSet>
      <sheetData sheetId="0" refreshError="1"/>
      <sheetData sheetId="1">
        <row r="3">
          <cell r="B3" t="str">
            <v>Select…</v>
          </cell>
        </row>
        <row r="4">
          <cell r="B4" t="str">
            <v>Behavioral Illness</v>
          </cell>
        </row>
        <row r="5">
          <cell r="B5" t="str">
            <v>Chronic Mental Illness</v>
          </cell>
        </row>
        <row r="6">
          <cell r="B6" t="str">
            <v>Intellectual/Developmental Disabled</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Physically Disabled</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LIHTC Rents"/>
      <sheetName val="TDC Limit"/>
      <sheetName val="Rents Insert"/>
      <sheetName val="LIHTC Pro Forma"/>
      <sheetName val="Pro Forma Insert"/>
      <sheetName val="OPF YbY Insert"/>
      <sheetName val="Applicable Fraction"/>
      <sheetName val="Acquisition Credit"/>
      <sheetName val="Historic TCs"/>
      <sheetName val="Admin Requirements"/>
      <sheetName val="Signature Page"/>
    </sheetNames>
    <sheetDataSet>
      <sheetData sheetId="0"/>
      <sheetData sheetId="1"/>
      <sheetData sheetId="2">
        <row r="22">
          <cell r="B22" t="str">
            <v>None</v>
          </cell>
        </row>
        <row r="23">
          <cell r="B23" t="str">
            <v>Option 1:  50% @ 30% AMI, 25% @ 40% AMI, 25% @ 60% AMI (60 Points)</v>
          </cell>
        </row>
        <row r="24">
          <cell r="B24" t="str">
            <v>Option 2:  50% @ 30% AMI, 50% @ 50% AMI (60 Points)</v>
          </cell>
        </row>
        <row r="25">
          <cell r="B25" t="str">
            <v>Option 3:  50% @ 30% AMI, 30% @ 50% AMI, 20% @ 60% AMI (58 Points)</v>
          </cell>
        </row>
        <row r="26">
          <cell r="B26" t="str">
            <v>Option 4:  25% @ 30% AMI, 50% @ 40% AMI, 25% @ 60% AMI (56 Points)</v>
          </cell>
        </row>
        <row r="27">
          <cell r="B27" t="str">
            <v>Option 5:  50% @ 30%, 25% @ 50% AMI, 25% @ 60% AMI (56 Points)</v>
          </cell>
        </row>
        <row r="28">
          <cell r="B28" t="str">
            <v>Option 6:  Not Available in Higher Income Counties</v>
          </cell>
        </row>
        <row r="29">
          <cell r="B29" t="str">
            <v>Option 7:  50% @ 30% AMI, 10% @ 40% AMI, 40% @ 60% AMI (54 Points)</v>
          </cell>
        </row>
        <row r="30">
          <cell r="B30" t="str">
            <v>Option 8:  Not Available in Higher Income Counties</v>
          </cell>
        </row>
        <row r="31">
          <cell r="B31" t="str">
            <v>Option 9:  50% @ 40% AMI, 50% @ 50% AMI (56 Points)</v>
          </cell>
        </row>
        <row r="32">
          <cell r="B32" t="str">
            <v>Option 10:  Not Available in Higher Income Counties</v>
          </cell>
        </row>
        <row r="33">
          <cell r="B33" t="str">
            <v>Option 11:  10% @ 30% AMI, 30% @ 40% AMI, 60% @ 50% AMI (54 Points)</v>
          </cell>
        </row>
        <row r="34">
          <cell r="B34" t="str">
            <v>Option 12:  Not Available in Higher Income Counties</v>
          </cell>
        </row>
        <row r="35">
          <cell r="B35" t="str">
            <v>Option 13:  Not Available in Higher Income Counties</v>
          </cell>
        </row>
        <row r="36">
          <cell r="B36" t="str">
            <v>Option 14:  40% @ 40% AMI, 50% @ 50% AMI, 10% @ 60% AMI (54 Points)</v>
          </cell>
        </row>
        <row r="37">
          <cell r="B37" t="str">
            <v>Option 15:  25% @ 40% AMI, 75% @ 50% AMI (54 Points)</v>
          </cell>
        </row>
        <row r="38">
          <cell r="B38" t="str">
            <v>Option 16:  Not Available in Higher Income Counties</v>
          </cell>
        </row>
        <row r="39">
          <cell r="B39" t="str">
            <v>Option 17:  40% @ 40% AMI, 30@ 50% AMI, 30% @ 60% AMI (54 Points)</v>
          </cell>
        </row>
        <row r="41">
          <cell r="B41" t="str">
            <v>Select Lower Income County</v>
          </cell>
        </row>
        <row r="42">
          <cell r="B42" t="str">
            <v>Not located in a Lower Income County</v>
          </cell>
        </row>
        <row r="43">
          <cell r="B43" t="str">
            <v>Adams</v>
          </cell>
        </row>
        <row r="44">
          <cell r="B44" t="str">
            <v>Asotin</v>
          </cell>
        </row>
        <row r="45">
          <cell r="B45" t="str">
            <v>Chelan</v>
          </cell>
        </row>
        <row r="46">
          <cell r="B46" t="str">
            <v>Clallam</v>
          </cell>
        </row>
        <row r="47">
          <cell r="B47" t="str">
            <v>Columbia</v>
          </cell>
        </row>
        <row r="48">
          <cell r="B48" t="str">
            <v>Cowlitz</v>
          </cell>
        </row>
        <row r="49">
          <cell r="B49" t="str">
            <v>Douglas</v>
          </cell>
        </row>
        <row r="50">
          <cell r="B50" t="str">
            <v>Ferry</v>
          </cell>
        </row>
        <row r="51">
          <cell r="B51" t="str">
            <v>Grant</v>
          </cell>
        </row>
        <row r="52">
          <cell r="B52" t="str">
            <v>Grays Harbor</v>
          </cell>
        </row>
        <row r="53">
          <cell r="B53" t="str">
            <v>Klickitat</v>
          </cell>
        </row>
        <row r="54">
          <cell r="B54" t="str">
            <v>Lewis</v>
          </cell>
        </row>
        <row r="55">
          <cell r="B55" t="str">
            <v>Lincoln</v>
          </cell>
        </row>
        <row r="56">
          <cell r="B56" t="str">
            <v>Mason</v>
          </cell>
        </row>
        <row r="57">
          <cell r="B57" t="str">
            <v>Okanogan</v>
          </cell>
        </row>
        <row r="58">
          <cell r="B58" t="str">
            <v>Pacific</v>
          </cell>
        </row>
        <row r="59">
          <cell r="B59" t="str">
            <v>Pend Oreille</v>
          </cell>
        </row>
        <row r="60">
          <cell r="B60" t="str">
            <v>Spokane</v>
          </cell>
        </row>
        <row r="61">
          <cell r="B61" t="str">
            <v>Stevens</v>
          </cell>
        </row>
        <row r="62">
          <cell r="B62" t="str">
            <v>Wahkiakum</v>
          </cell>
        </row>
        <row r="63">
          <cell r="B63" t="str">
            <v>Walla Walla</v>
          </cell>
        </row>
        <row r="64">
          <cell r="B64" t="str">
            <v>Yakima</v>
          </cell>
        </row>
        <row r="66">
          <cell r="B66" t="str">
            <v>None</v>
          </cell>
        </row>
        <row r="67">
          <cell r="B67" t="str">
            <v>Option 1:  Not Available in Lower Income Counties</v>
          </cell>
        </row>
        <row r="68">
          <cell r="B68" t="str">
            <v>Option 2:  Not Available in Lower Income Counties</v>
          </cell>
        </row>
        <row r="69">
          <cell r="B69" t="str">
            <v>Option 3:  Not Available in Lower Income Counties</v>
          </cell>
        </row>
        <row r="70">
          <cell r="B70" t="str">
            <v>Option 4:  25% @ 30% AMI, 50% @ 40% AMI, 25% @ 60% AMI (60 Points)</v>
          </cell>
        </row>
        <row r="71">
          <cell r="B71" t="str">
            <v>Option 5:  Not Available in Lower Income Counties</v>
          </cell>
        </row>
        <row r="72">
          <cell r="B72" t="str">
            <v>Option 6:  10% @ 30% AMI, 50% @ 40% AMI, 40% @ 50% AMI (60 Points)</v>
          </cell>
        </row>
        <row r="73">
          <cell r="B73" t="str">
            <v>Option 7:  50% @ 30% AMI, 10% @ 40% AMI, 40% @ 60% AMI (60 Points)</v>
          </cell>
        </row>
        <row r="74">
          <cell r="B74" t="str">
            <v>Option 8:  10% @ 30% AMI, 40% @ 40% AMI, 50% @ 50% AMI (58 Points)</v>
          </cell>
        </row>
        <row r="75">
          <cell r="B75" t="str">
            <v>Option 9:  50% @ 40% AMI, 50% @ 50% AMI (58 Points)</v>
          </cell>
        </row>
        <row r="76">
          <cell r="B76" t="str">
            <v>Option 10:  10% @ 30% AMI, 60% @ 40% AMI, 30% @ 60% AMI (58 Points)</v>
          </cell>
        </row>
        <row r="77">
          <cell r="B77" t="str">
            <v>Option 11:  10% @ 30% AMI, 30% @ 40% AMI, 60% @ 50% AMI (58 Points)</v>
          </cell>
        </row>
        <row r="78">
          <cell r="B78" t="str">
            <v>Option 12:  50% @ 40% AMI, 40% @ 50% AMI, 10% @ 60% AMI (56 Points)</v>
          </cell>
        </row>
        <row r="79">
          <cell r="B79" t="str">
            <v>Option 13:  40% @ 40% AMI, 60% @ 50% AMI (56 Points)</v>
          </cell>
        </row>
        <row r="80">
          <cell r="B80" t="str">
            <v>Option 14:  40% @ 40% AMI, 50% @ 50% AMI, 10% @ 60% AMI (56 Points)</v>
          </cell>
        </row>
        <row r="81">
          <cell r="B81" t="str">
            <v>Option 15:  25% @ 40% AMI, 75% @ 50% AMI (56 Points)</v>
          </cell>
        </row>
        <row r="82">
          <cell r="B82" t="str">
            <v>Option 16:  50% @ 40% AMI, 20% @ 50% AMI, 30% @ 60% AMI (56 Points)</v>
          </cell>
        </row>
        <row r="83">
          <cell r="B83" t="str">
            <v>Option 17:  40% @ 40% AMI, 30@ 50% AMI, 30% @ 60% AMI (56 Points)</v>
          </cell>
        </row>
        <row r="85">
          <cell r="B85">
            <v>0</v>
          </cell>
        </row>
        <row r="86">
          <cell r="B86">
            <v>0.1</v>
          </cell>
        </row>
        <row r="87">
          <cell r="B87">
            <v>0.2</v>
          </cell>
        </row>
        <row r="88">
          <cell r="B88">
            <v>0.25</v>
          </cell>
        </row>
        <row r="89">
          <cell r="B89">
            <v>0.3</v>
          </cell>
        </row>
        <row r="90">
          <cell r="B90">
            <v>0.4</v>
          </cell>
        </row>
        <row r="91">
          <cell r="B91">
            <v>0.5</v>
          </cell>
        </row>
        <row r="92">
          <cell r="B92">
            <v>0.6</v>
          </cell>
        </row>
        <row r="93">
          <cell r="B93">
            <v>0.75</v>
          </cell>
        </row>
        <row r="94">
          <cell r="B94">
            <v>1</v>
          </cell>
        </row>
        <row r="96">
          <cell r="B96" t="str">
            <v>No Points Taken</v>
          </cell>
        </row>
        <row r="97">
          <cell r="B97" t="str">
            <v>• 1 year - 2 points</v>
          </cell>
        </row>
        <row r="98">
          <cell r="B98" t="str">
            <v>• 2 years - 4 points</v>
          </cell>
        </row>
        <row r="99">
          <cell r="B99" t="str">
            <v>• 3 years - 6 points</v>
          </cell>
        </row>
        <row r="100">
          <cell r="B100" t="str">
            <v>• 4 years - 8 points</v>
          </cell>
        </row>
        <row r="101">
          <cell r="B101" t="str">
            <v>• 5 years - 10 points</v>
          </cell>
        </row>
        <row r="102">
          <cell r="B102" t="str">
            <v>• 6 years - 12 points</v>
          </cell>
        </row>
        <row r="103">
          <cell r="B103" t="str">
            <v>• 7 years - 14 points</v>
          </cell>
        </row>
        <row r="104">
          <cell r="B104" t="str">
            <v>• 8 years - 16 points</v>
          </cell>
        </row>
        <row r="105">
          <cell r="B105" t="str">
            <v>• 9 years - 18 points</v>
          </cell>
        </row>
        <row r="106">
          <cell r="B106" t="str">
            <v>• 10 years - 20 points</v>
          </cell>
        </row>
        <row r="107">
          <cell r="B107" t="str">
            <v>• 11 years - 22 points</v>
          </cell>
        </row>
        <row r="108">
          <cell r="B108" t="str">
            <v>• 12 years - 24 points</v>
          </cell>
        </row>
        <row r="109">
          <cell r="B109" t="str">
            <v>• 13 years -  26 points</v>
          </cell>
        </row>
        <row r="110">
          <cell r="B110" t="str">
            <v>• 14 years - 28 points</v>
          </cell>
        </row>
        <row r="111">
          <cell r="B111" t="str">
            <v>• 15 years - 30 points</v>
          </cell>
        </row>
        <row r="112">
          <cell r="B112" t="str">
            <v>• 16 years - 32 points</v>
          </cell>
        </row>
        <row r="113">
          <cell r="B113" t="str">
            <v>• 17 years - 34 points</v>
          </cell>
        </row>
        <row r="114">
          <cell r="B114" t="str">
            <v>• 18 years - 36 points</v>
          </cell>
        </row>
        <row r="115">
          <cell r="B115" t="str">
            <v>• 19 years - 38 points</v>
          </cell>
        </row>
        <row r="116">
          <cell r="B116" t="str">
            <v>• 20 years - 40 points</v>
          </cell>
        </row>
        <row r="117">
          <cell r="B117" t="str">
            <v>• 21 years - 42 points</v>
          </cell>
        </row>
        <row r="118">
          <cell r="B118" t="str">
            <v>• 22 years - 44 points</v>
          </cell>
        </row>
        <row r="120">
          <cell r="B120" t="str">
            <v>No Points Taken</v>
          </cell>
        </row>
        <row r="121">
          <cell r="B121" t="str">
            <v>75% of Total Housing Units as Supportive Housing for the Homeless - 35 Points</v>
          </cell>
        </row>
        <row r="122">
          <cell r="B122" t="str">
            <v>50% of Total Housing Units as Supportive Housing for the Homeless (Non-Metro pool) - 35 Points</v>
          </cell>
        </row>
        <row r="123">
          <cell r="B123" t="str">
            <v>25% or 50% of Total Housing Units as Supportive Housing for the Homeless (Metro pool) - 25 Points</v>
          </cell>
        </row>
        <row r="130">
          <cell r="B130" t="str">
            <v>No Points Taken</v>
          </cell>
        </row>
        <row r="131">
          <cell r="B131" t="str">
            <v>• 20% of the Total Housing Units for Farmworkers - 10 Points</v>
          </cell>
        </row>
        <row r="132">
          <cell r="B132" t="str">
            <v>• 20% of the Total Housing Units for Large Households - 10 Points</v>
          </cell>
        </row>
        <row r="133">
          <cell r="B133" t="str">
            <v>• 20% of the Total Housing Units as Housing for Persons with Disabilities - 10 Points</v>
          </cell>
        </row>
        <row r="134">
          <cell r="B134" t="str">
            <v>• 20% of the Total Housing Units as Permanent Housing for the Homeless - 10 Points</v>
          </cell>
        </row>
        <row r="135">
          <cell r="B135" t="str">
            <v>• Elderly Housing Project:  Residents 62 or older - 10 Points</v>
          </cell>
        </row>
        <row r="136">
          <cell r="B136" t="str">
            <v>• Elderly Housing Project:  Residents 55 or older - 10 Points</v>
          </cell>
        </row>
        <row r="137">
          <cell r="B137" t="str">
            <v>• Elderly Housing Project: RD Section 515 program or a HUD elderly program - 10 Points</v>
          </cell>
        </row>
        <row r="139">
          <cell r="B139" t="str">
            <v>Select location</v>
          </cell>
        </row>
        <row r="140">
          <cell r="B140" t="str">
            <v>King County</v>
          </cell>
        </row>
        <row r="141">
          <cell r="B141" t="str">
            <v>Clark County</v>
          </cell>
        </row>
        <row r="142">
          <cell r="B142" t="str">
            <v>Pierce County</v>
          </cell>
        </row>
        <row r="143">
          <cell r="B143" t="str">
            <v>Spokane County</v>
          </cell>
        </row>
        <row r="144">
          <cell r="B144" t="str">
            <v>Snohomish County</v>
          </cell>
        </row>
        <row r="145">
          <cell r="B145" t="str">
            <v>Whatcom County</v>
          </cell>
        </row>
        <row r="146">
          <cell r="B146" t="str">
            <v>a Non-Metro County.  This project is not eligible for these points.</v>
          </cell>
        </row>
        <row r="148">
          <cell r="B148" t="str">
            <v>Select Applicable Points</v>
          </cell>
        </row>
        <row r="149">
          <cell r="B149" t="str">
            <v>King County 5-10% - 2 Points</v>
          </cell>
        </row>
        <row r="150">
          <cell r="B150" t="str">
            <v>King County 11-20% - 4 Points</v>
          </cell>
        </row>
        <row r="151">
          <cell r="B151" t="str">
            <v>King County 21-25% - 7 Points</v>
          </cell>
        </row>
        <row r="152">
          <cell r="B152" t="str">
            <v>King County 26% and above - 10 Points</v>
          </cell>
        </row>
        <row r="153">
          <cell r="B153" t="str">
            <v>Metro 2-7% - 2 Points</v>
          </cell>
        </row>
        <row r="154">
          <cell r="B154" t="str">
            <v>Metro 8-12% - 4 Points</v>
          </cell>
        </row>
        <row r="155">
          <cell r="B155" t="str">
            <v>Metro 13-17% - 7 Points</v>
          </cell>
        </row>
        <row r="156">
          <cell r="B156" t="str">
            <v>Metro 18% and above - 10 points</v>
          </cell>
        </row>
        <row r="157">
          <cell r="B157" t="str">
            <v>Non-Metro 2-7% - 2 points</v>
          </cell>
        </row>
        <row r="158">
          <cell r="B158" t="str">
            <v>Non-Metro 8-15% - 4 Points</v>
          </cell>
        </row>
        <row r="159">
          <cell r="B159" t="str">
            <v>Non-Metro 16-22% - 7 Points</v>
          </cell>
        </row>
        <row r="160">
          <cell r="B160" t="str">
            <v>Non-Metro 23% and above - 10 Points</v>
          </cell>
        </row>
        <row r="188">
          <cell r="B188" t="str">
            <v>Select points chosen</v>
          </cell>
        </row>
        <row r="189">
          <cell r="B189" t="str">
            <v>10% - 10 Points</v>
          </cell>
        </row>
        <row r="190">
          <cell r="B190" t="str">
            <v>11% - 8 Points</v>
          </cell>
        </row>
        <row r="191">
          <cell r="B191" t="str">
            <v>12% - 6 Points</v>
          </cell>
        </row>
        <row r="192">
          <cell r="B192" t="str">
            <v>13% - 4 Points</v>
          </cell>
        </row>
        <row r="193">
          <cell r="B193" t="str">
            <v>14% - 2 Points</v>
          </cell>
        </row>
        <row r="194">
          <cell r="B194" t="str">
            <v>15% - 0 Points</v>
          </cell>
        </row>
        <row r="201">
          <cell r="B201" t="str">
            <v>Not a Historic property</v>
          </cell>
        </row>
        <row r="202">
          <cell r="B202" t="str">
            <v>Listed, or determined eligible for listing, in the National Register of Historic Places</v>
          </cell>
        </row>
        <row r="203">
          <cell r="B203" t="str">
            <v xml:space="preserve">Located in a registered Historic District </v>
          </cell>
        </row>
        <row r="206">
          <cell r="B206" t="str">
            <v>Select tribal area</v>
          </cell>
        </row>
        <row r="207">
          <cell r="B207" t="str">
            <v>Chehalis - Non-Metro (10 Points)</v>
          </cell>
        </row>
        <row r="208">
          <cell r="B208" t="str">
            <v>Colville - Non-Metro (10 Points)</v>
          </cell>
        </row>
        <row r="209">
          <cell r="B209" t="str">
            <v>Hoh - Non-Metro (10 Points)</v>
          </cell>
        </row>
        <row r="210">
          <cell r="B210" t="str">
            <v>Kalispel - Non-Metro (10 Points)</v>
          </cell>
        </row>
        <row r="211">
          <cell r="B211" t="str">
            <v>Lower Elwha - Non-Metro (10 Points)</v>
          </cell>
        </row>
        <row r="212">
          <cell r="B212" t="str">
            <v>Makah - Non-Metro (10 Points)</v>
          </cell>
        </row>
        <row r="213">
          <cell r="B213" t="str">
            <v>Nooksack - Metro (5 Points)</v>
          </cell>
        </row>
        <row r="214">
          <cell r="B214" t="str">
            <v>Quileute - Non-Metro (10 Points)</v>
          </cell>
        </row>
        <row r="215">
          <cell r="B215" t="str">
            <v>Quinault - Non-Metro (10 Points)</v>
          </cell>
        </row>
        <row r="216">
          <cell r="B216" t="str">
            <v>Skokomish - Non-Metro (10 Points)</v>
          </cell>
        </row>
        <row r="217">
          <cell r="B217" t="str">
            <v>Spokane - Non-Metro (10 Points)</v>
          </cell>
        </row>
        <row r="218">
          <cell r="B218" t="str">
            <v>Squaxin Island - Non-Metro (10 Points)</v>
          </cell>
        </row>
        <row r="219">
          <cell r="B219" t="str">
            <v>Upper Skagit - Non-Metro (10 Points)</v>
          </cell>
        </row>
        <row r="220">
          <cell r="B220" t="str">
            <v>Yakama - Non-Metro (10 Points)</v>
          </cell>
        </row>
        <row r="223">
          <cell r="B223" t="str">
            <v>No Points Taken</v>
          </cell>
        </row>
        <row r="224">
          <cell r="B224" t="str">
            <v>Urban:  within 1/4 mile of 3 services and within 1/2 mile of a grocery store</v>
          </cell>
        </row>
        <row r="225">
          <cell r="B225" t="str">
            <v>Urban:  within 1/2 mile of 5 services and within 1/2 mile of a grocery store</v>
          </cell>
        </row>
        <row r="226">
          <cell r="B226" t="str">
            <v>Rural:  within 2 miles of 4 services, one of which is a grocery store</v>
          </cell>
        </row>
        <row r="229">
          <cell r="B229" t="str">
            <v>Select Location</v>
          </cell>
        </row>
        <row r="230">
          <cell r="B230" t="str">
            <v>King County and in a TOD location.</v>
          </cell>
        </row>
        <row r="231">
          <cell r="B231" t="str">
            <v>a Metro County.  This project is not eligible for these points.</v>
          </cell>
        </row>
        <row r="232">
          <cell r="B232" t="str">
            <v>a Non-Metro County.  This project is not eligible for these points.</v>
          </cell>
        </row>
        <row r="235">
          <cell r="B235" t="str">
            <v>Select Location</v>
          </cell>
        </row>
        <row r="236">
          <cell r="B236" t="str">
            <v>King County and in a High or Very High Opportunity Area Census tract.</v>
          </cell>
        </row>
        <row r="237">
          <cell r="B237" t="str">
            <v>a Metro County.  This project is not eligible for these points.</v>
          </cell>
        </row>
        <row r="238">
          <cell r="B238" t="str">
            <v>a Non-Metro County.  This project is not eligible for these points.</v>
          </cell>
        </row>
        <row r="241">
          <cell r="B241" t="str">
            <v>Select Location</v>
          </cell>
        </row>
        <row r="242">
          <cell r="B242" t="str">
            <v>in a Metro County and within 5 miles of</v>
          </cell>
        </row>
        <row r="243">
          <cell r="B243" t="str">
            <v>in a Non-Metro County and within 10 miles of</v>
          </cell>
        </row>
        <row r="244">
          <cell r="B244" t="str">
            <v>in King County and is not eligible for these points.</v>
          </cell>
        </row>
        <row r="247">
          <cell r="B247" t="str">
            <v>Select Job Growth Place</v>
          </cell>
        </row>
        <row r="248">
          <cell r="B248" t="str">
            <v>Airway Heights</v>
          </cell>
        </row>
        <row r="249">
          <cell r="B249" t="str">
            <v>Bainbridge Island</v>
          </cell>
        </row>
        <row r="250">
          <cell r="B250" t="str">
            <v>Bonney Lake</v>
          </cell>
        </row>
        <row r="251">
          <cell r="B251" t="str">
            <v>Bothell</v>
          </cell>
        </row>
        <row r="252">
          <cell r="B252" t="str">
            <v>Bremerton</v>
          </cell>
        </row>
        <row r="253">
          <cell r="B253" t="str">
            <v>Burlington</v>
          </cell>
        </row>
        <row r="254">
          <cell r="B254" t="str">
            <v>Camas</v>
          </cell>
        </row>
        <row r="255">
          <cell r="B255" t="str">
            <v>Clarkston</v>
          </cell>
        </row>
        <row r="256">
          <cell r="B256" t="str">
            <v xml:space="preserve">Colville </v>
          </cell>
        </row>
        <row r="257">
          <cell r="B257" t="str">
            <v>Edmonds</v>
          </cell>
        </row>
        <row r="258">
          <cell r="B258" t="str">
            <v>Ephrata</v>
          </cell>
        </row>
        <row r="259">
          <cell r="B259" t="str">
            <v>Everett</v>
          </cell>
        </row>
        <row r="260">
          <cell r="B260" t="str">
            <v>Fife</v>
          </cell>
        </row>
        <row r="261">
          <cell r="B261" t="str">
            <v>Frederickson</v>
          </cell>
        </row>
        <row r="262">
          <cell r="B262" t="str">
            <v>Kelso</v>
          </cell>
        </row>
        <row r="263">
          <cell r="B263" t="str">
            <v>Kennewick</v>
          </cell>
        </row>
        <row r="264">
          <cell r="B264" t="str">
            <v>Lacey</v>
          </cell>
        </row>
        <row r="265">
          <cell r="B265" t="str">
            <v>Lake Stevens</v>
          </cell>
        </row>
        <row r="266">
          <cell r="B266" t="str">
            <v>Lakewood</v>
          </cell>
        </row>
        <row r="267">
          <cell r="B267" t="str">
            <v>Lynnwood</v>
          </cell>
        </row>
        <row r="268">
          <cell r="B268" t="str">
            <v>Marysville</v>
          </cell>
        </row>
        <row r="269">
          <cell r="B269" t="str">
            <v>Moses Lake</v>
          </cell>
        </row>
        <row r="270">
          <cell r="B270" t="str">
            <v>Mount Vernon</v>
          </cell>
        </row>
        <row r="271">
          <cell r="B271" t="str">
            <v>Mount Vista</v>
          </cell>
        </row>
        <row r="272">
          <cell r="B272" t="str">
            <v>Mukilteo</v>
          </cell>
        </row>
        <row r="273">
          <cell r="B273" t="str">
            <v>Oak Harbor</v>
          </cell>
        </row>
        <row r="274">
          <cell r="B274" t="str">
            <v>Olympia</v>
          </cell>
        </row>
        <row r="275">
          <cell r="B275" t="str">
            <v>Omak</v>
          </cell>
        </row>
        <row r="276">
          <cell r="B276" t="str">
            <v>Orchards</v>
          </cell>
        </row>
        <row r="277">
          <cell r="B277" t="str">
            <v>Othello</v>
          </cell>
        </row>
        <row r="278">
          <cell r="B278" t="str">
            <v>Pasco</v>
          </cell>
        </row>
        <row r="279">
          <cell r="B279" t="str">
            <v>Port Angeles</v>
          </cell>
        </row>
        <row r="280">
          <cell r="B280" t="str">
            <v>Port Townsend</v>
          </cell>
        </row>
        <row r="281">
          <cell r="B281" t="str">
            <v>Pullman</v>
          </cell>
        </row>
        <row r="282">
          <cell r="B282" t="str">
            <v>Puyallup</v>
          </cell>
        </row>
        <row r="283">
          <cell r="B283" t="str">
            <v>Quincy</v>
          </cell>
        </row>
        <row r="284">
          <cell r="B284" t="str">
            <v>Richland</v>
          </cell>
        </row>
        <row r="285">
          <cell r="B285" t="str">
            <v>Sedro-Woolley</v>
          </cell>
        </row>
        <row r="286">
          <cell r="B286" t="str">
            <v>Selah</v>
          </cell>
        </row>
        <row r="287">
          <cell r="B287" t="str">
            <v>Sequim</v>
          </cell>
        </row>
        <row r="288">
          <cell r="B288" t="str">
            <v>Silverdale</v>
          </cell>
        </row>
        <row r="289">
          <cell r="B289" t="str">
            <v>South Hill</v>
          </cell>
        </row>
        <row r="290">
          <cell r="B290" t="str">
            <v>Spokane Valley</v>
          </cell>
        </row>
        <row r="291">
          <cell r="B291" t="str">
            <v>Sumner</v>
          </cell>
        </row>
        <row r="292">
          <cell r="B292" t="str">
            <v>Sunnyside</v>
          </cell>
        </row>
        <row r="293">
          <cell r="B293" t="str">
            <v>Tacoma</v>
          </cell>
        </row>
        <row r="294">
          <cell r="B294" t="str">
            <v>Vancouver</v>
          </cell>
        </row>
        <row r="295">
          <cell r="B295" t="str">
            <v>Walla Walla</v>
          </cell>
        </row>
        <row r="296">
          <cell r="B296" t="str">
            <v>Woodland</v>
          </cell>
        </row>
        <row r="297">
          <cell r="B297" t="str">
            <v>Yakima</v>
          </cell>
        </row>
        <row r="298">
          <cell r="B298"/>
        </row>
        <row r="300">
          <cell r="B300" t="str">
            <v>No Points Taken</v>
          </cell>
        </row>
        <row r="301">
          <cell r="B301" t="str">
            <v>Nonprofit Only</v>
          </cell>
        </row>
        <row r="302">
          <cell r="B302" t="str">
            <v>For Profit Nonprofit Partnership</v>
          </cell>
        </row>
        <row r="303">
          <cell r="B303" t="str">
            <v>Nonprofit Sponsor Waiver</v>
          </cell>
        </row>
      </sheetData>
      <sheetData sheetId="3"/>
      <sheetData sheetId="4">
        <row r="22">
          <cell r="M22">
            <v>35349965</v>
          </cell>
        </row>
      </sheetData>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F6A06-B8AA-4689-9C4C-8B4FE9138F0F}" name="Table2" displayName="Table2" ref="B5:M37" totalsRowCount="1" headerRowDxfId="27" headerRowBorderDxfId="26" tableBorderDxfId="25" totalsRowBorderDxfId="24">
  <tableColumns count="12">
    <tableColumn id="1" xr3:uid="{F27F30C9-C008-4EDE-8057-E96C3956044D}" name="Building #" totalsRowLabel="Total" dataDxfId="23" totalsRowDxfId="22">
      <calculatedColumnFormula array="1">ROW(1:1)</calculatedColumnFormula>
    </tableColumn>
    <tableColumn id="2" xr3:uid="{F2663800-BC0B-4008-B679-2C3575F9E59C}" name="# of Floors" totalsRowFunction="sum" dataDxfId="21" totalsRowDxfId="20" dataCellStyle="Comma"/>
    <tableColumn id="3" xr3:uid="{E2DAB5A8-C4B3-4E64-9169-5CD91FC12036}" name="Low-Income Units" totalsRowFunction="sum" dataDxfId="19" totalsRowDxfId="18" dataCellStyle="Comma"/>
    <tableColumn id="4" xr3:uid="{9BC053FE-8BEB-4D17-A631-2750B6FD0B1F}" name="Common Area/ Manager Units" totalsRowFunction="sum" dataDxfId="17" totalsRowDxfId="16" dataCellStyle="Comma"/>
    <tableColumn id="5" xr3:uid="{1A78BE9D-9172-40EE-B686-507A047A2E9C}" name="Market Rate Units" totalsRowFunction="sum" dataDxfId="15" totalsRowDxfId="14" dataCellStyle="Comma"/>
    <tableColumn id="6" xr3:uid="{98D39790-0840-46B3-A4BB-CBE593235409}" name="Common Area for Residential Services" totalsRowFunction="sum" dataDxfId="13" totalsRowDxfId="12" dataCellStyle="Comma"/>
    <tableColumn id="7" xr3:uid="{5C754DE6-1A9F-4FCD-B342-8C2C537F32CA}" name="Other Common Area" totalsRowFunction="sum" dataDxfId="11" totalsRowDxfId="10" dataCellStyle="Comma"/>
    <tableColumn id="8" xr3:uid="{C6BE5ED7-BF5B-4A6F-9997-DF4A54D61525}" name="Structured Residential Parking" totalsRowFunction="sum" dataDxfId="9" totalsRowDxfId="8" dataCellStyle="Comma"/>
    <tableColumn id="9" xr3:uid="{3CC8BAB5-2683-48C5-A05A-C753DE15735C}" name="Total Residential Gross Square Footage" totalsRowFunction="sum" dataDxfId="7" totalsRowDxfId="6" dataCellStyle="Comma">
      <calculatedColumnFormula>SUM(Table2[[#This Row],[Low-Income Units]:[Structured Residential Parking]])</calculatedColumnFormula>
    </tableColumn>
    <tableColumn id="10" xr3:uid="{078FB2DC-DD7A-4D95-8C8C-B6A906688B74}" name="# of Floors (Non-Residential)" totalsRowFunction="sum" dataDxfId="5" totalsRowDxfId="4" dataCellStyle="Comma"/>
    <tableColumn id="11" xr3:uid="{51348F57-43BF-421B-9BA5-89E018640E0A}" name="Gross Square Footage" totalsRowFunction="sum" dataDxfId="3" totalsRowDxfId="2" dataCellStyle="Comma"/>
    <tableColumn id="12" xr3:uid="{A4D9DD57-2A22-433E-8699-83BE3E818B9E}" name="Total Gross Square Footage" totalsRowFunction="sum" dataDxfId="1" totalsRowDxfId="0" dataCellStyle="Comma">
      <calculatedColumnFormula>SUM(Table2[[#This Row],[Total Residential Gross Square Footage]],Table2[[#This Row],[Gross Square Footage]])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A638-4D3F-49F7-8662-F876929124C8}">
  <dimension ref="A1"/>
  <sheetViews>
    <sheetView tabSelected="1" workbookViewId="0">
      <selection activeCell="D22" sqref="D2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1"/>
  <sheetViews>
    <sheetView workbookViewId="0">
      <selection activeCell="G15" sqref="G15"/>
    </sheetView>
  </sheetViews>
  <sheetFormatPr defaultColWidth="8.85546875" defaultRowHeight="15" x14ac:dyDescent="0.25"/>
  <cols>
    <col min="1" max="1" width="3.42578125" customWidth="1"/>
    <col min="2" max="2" width="4" customWidth="1"/>
    <col min="3" max="4" width="2.85546875" customWidth="1"/>
    <col min="5" max="5" width="14" customWidth="1"/>
    <col min="6" max="6" width="11.5703125" customWidth="1"/>
    <col min="7" max="7" width="9.42578125" customWidth="1"/>
    <col min="8" max="8" width="3.5703125" customWidth="1"/>
    <col min="9" max="10" width="13.5703125" customWidth="1"/>
    <col min="11" max="11" width="17.42578125" customWidth="1"/>
    <col min="12" max="12" width="1.5703125" customWidth="1"/>
  </cols>
  <sheetData>
    <row r="1" spans="1:11" ht="26.1" customHeight="1" x14ac:dyDescent="0.25">
      <c r="A1" s="1"/>
      <c r="B1" s="481" t="s">
        <v>120</v>
      </c>
      <c r="C1" s="481"/>
      <c r="D1" s="481"/>
      <c r="E1" s="481"/>
      <c r="F1" s="481"/>
      <c r="G1" s="481"/>
      <c r="H1" s="481"/>
      <c r="I1" s="481"/>
      <c r="J1" s="481"/>
      <c r="K1" s="481"/>
    </row>
    <row r="2" spans="1:11" ht="16.350000000000001" customHeight="1" x14ac:dyDescent="0.25">
      <c r="A2" s="1" t="s">
        <v>39</v>
      </c>
      <c r="B2" s="20"/>
      <c r="C2" s="14"/>
      <c r="D2" s="14"/>
      <c r="E2" s="14"/>
      <c r="F2" s="471"/>
      <c r="G2" s="480"/>
      <c r="H2" s="21"/>
      <c r="J2" s="1" t="s">
        <v>85</v>
      </c>
      <c r="K2" s="36" t="s">
        <v>76</v>
      </c>
    </row>
    <row r="3" spans="1:11" ht="16.350000000000001" customHeight="1" x14ac:dyDescent="0.25">
      <c r="A3" s="1" t="s">
        <v>24</v>
      </c>
      <c r="B3" s="14"/>
      <c r="F3" s="478"/>
      <c r="G3" s="479"/>
      <c r="H3" s="479"/>
      <c r="I3" s="479"/>
      <c r="J3" s="479"/>
      <c r="K3" s="480"/>
    </row>
    <row r="4" spans="1:11" ht="16.350000000000001" customHeight="1" x14ac:dyDescent="0.25">
      <c r="A4" s="1" t="s">
        <v>81</v>
      </c>
      <c r="B4" s="14"/>
      <c r="F4" s="478"/>
      <c r="G4" s="479"/>
      <c r="H4" s="479"/>
      <c r="I4" s="479"/>
      <c r="J4" s="479"/>
      <c r="K4" s="480"/>
    </row>
    <row r="5" spans="1:11" s="1" customFormat="1" ht="16.350000000000001" customHeight="1" x14ac:dyDescent="0.25">
      <c r="B5" s="2"/>
      <c r="C5" s="2"/>
      <c r="D5" s="2"/>
      <c r="E5" s="2"/>
      <c r="F5" s="478"/>
      <c r="G5" s="479"/>
      <c r="H5" s="479"/>
      <c r="I5" s="479"/>
      <c r="J5" s="479"/>
      <c r="K5" s="480"/>
    </row>
    <row r="6" spans="1:11" s="1" customFormat="1" ht="16.350000000000001" customHeight="1" x14ac:dyDescent="0.25">
      <c r="A6" s="1" t="s">
        <v>34</v>
      </c>
      <c r="B6" s="2"/>
      <c r="C6" s="2"/>
      <c r="D6" s="2"/>
      <c r="E6" s="2"/>
      <c r="F6" s="482"/>
      <c r="G6" s="479"/>
      <c r="H6" s="479"/>
      <c r="I6" s="479"/>
      <c r="J6" s="479"/>
      <c r="K6" s="480"/>
    </row>
    <row r="7" spans="1:11" ht="16.350000000000001" customHeight="1" x14ac:dyDescent="0.25">
      <c r="A7" s="1" t="s">
        <v>25</v>
      </c>
      <c r="B7" s="2"/>
      <c r="C7" s="2"/>
      <c r="D7" s="2"/>
      <c r="E7" s="2"/>
      <c r="F7" s="478"/>
      <c r="G7" s="479"/>
      <c r="H7" s="479"/>
      <c r="I7" s="479"/>
      <c r="J7" s="479"/>
      <c r="K7" s="480"/>
    </row>
    <row r="8" spans="1:11" ht="16.350000000000001" customHeight="1" x14ac:dyDescent="0.25">
      <c r="A8" s="20" t="s">
        <v>87</v>
      </c>
      <c r="D8" s="2"/>
      <c r="E8" s="2"/>
      <c r="F8" s="478" t="s">
        <v>47</v>
      </c>
      <c r="G8" s="480"/>
      <c r="H8" s="21"/>
      <c r="I8" s="2"/>
      <c r="J8" s="2"/>
      <c r="K8" s="2"/>
    </row>
    <row r="9" spans="1:11" x14ac:dyDescent="0.25">
      <c r="A9" s="14"/>
      <c r="B9" s="22"/>
      <c r="C9" s="2"/>
      <c r="D9" s="2"/>
      <c r="E9" s="2"/>
      <c r="F9" s="21"/>
      <c r="G9" s="21"/>
      <c r="H9" s="21"/>
      <c r="I9" s="21"/>
      <c r="J9" s="21"/>
      <c r="K9" s="21"/>
    </row>
    <row r="10" spans="1:11" ht="14.45" customHeight="1" x14ac:dyDescent="0.25">
      <c r="A10" s="23" t="s">
        <v>86</v>
      </c>
      <c r="B10" s="451" t="s">
        <v>94</v>
      </c>
      <c r="C10" s="451"/>
      <c r="D10" s="451"/>
      <c r="E10" s="451"/>
      <c r="F10" s="451"/>
      <c r="G10" s="451"/>
      <c r="H10" s="451"/>
      <c r="I10" s="451"/>
      <c r="J10" s="451"/>
      <c r="K10" s="5"/>
    </row>
    <row r="11" spans="1:11" x14ac:dyDescent="0.25">
      <c r="A11" s="2"/>
      <c r="C11" s="2"/>
      <c r="D11" s="2"/>
      <c r="E11" s="1" t="s">
        <v>92</v>
      </c>
      <c r="F11" s="471"/>
      <c r="G11" s="472"/>
      <c r="H11" s="21"/>
      <c r="I11" s="18" t="s">
        <v>93</v>
      </c>
      <c r="J11" s="473"/>
      <c r="K11" s="474"/>
    </row>
    <row r="12" spans="1:11" x14ac:dyDescent="0.25">
      <c r="A12" s="2"/>
      <c r="B12" s="22"/>
      <c r="C12" s="2"/>
      <c r="D12" s="2"/>
      <c r="E12" s="2"/>
      <c r="F12" s="21"/>
      <c r="G12" s="21"/>
      <c r="H12" s="21"/>
      <c r="I12" s="21"/>
      <c r="J12" s="21"/>
      <c r="K12" s="21"/>
    </row>
    <row r="13" spans="1:11" ht="14.45" customHeight="1" x14ac:dyDescent="0.25">
      <c r="A13" s="23" t="s">
        <v>0</v>
      </c>
      <c r="B13" s="451" t="s">
        <v>137</v>
      </c>
      <c r="C13" s="451"/>
      <c r="D13" s="451"/>
      <c r="E13" s="451"/>
      <c r="F13" s="451"/>
      <c r="G13" s="451"/>
      <c r="H13" s="451"/>
      <c r="I13" s="451"/>
      <c r="J13" s="451"/>
      <c r="K13" s="5"/>
    </row>
    <row r="14" spans="1:11" ht="14.45" customHeight="1" x14ac:dyDescent="0.25">
      <c r="A14" s="23"/>
      <c r="B14" s="26" t="s">
        <v>337</v>
      </c>
      <c r="C14" s="14"/>
      <c r="D14" s="14"/>
      <c r="E14" s="14"/>
      <c r="F14" s="14"/>
      <c r="G14" s="14"/>
      <c r="H14" s="14"/>
      <c r="I14" s="14"/>
      <c r="J14" s="14"/>
      <c r="K14" s="5"/>
    </row>
    <row r="15" spans="1:11" ht="14.45" customHeight="1" x14ac:dyDescent="0.25">
      <c r="A15" s="23"/>
      <c r="B15" s="26" t="s">
        <v>291</v>
      </c>
      <c r="C15" s="14"/>
      <c r="D15" s="14"/>
      <c r="E15" s="14"/>
      <c r="F15" s="14"/>
      <c r="G15" s="14"/>
      <c r="H15" s="14"/>
      <c r="I15" s="14"/>
      <c r="J15" s="14"/>
      <c r="K15" s="5"/>
    </row>
    <row r="16" spans="1:11" ht="14.45" customHeight="1" x14ac:dyDescent="0.25">
      <c r="A16" s="23"/>
      <c r="B16" s="26" t="s">
        <v>254</v>
      </c>
      <c r="C16" s="14"/>
      <c r="D16" s="14"/>
      <c r="E16" s="14"/>
      <c r="F16" s="14"/>
      <c r="G16" s="14"/>
      <c r="H16" s="14"/>
      <c r="I16" s="14"/>
      <c r="J16" s="14"/>
      <c r="K16" s="5"/>
    </row>
    <row r="17" spans="1:11" ht="14.45" customHeight="1" x14ac:dyDescent="0.25">
      <c r="A17" s="23"/>
      <c r="B17" s="26" t="s">
        <v>138</v>
      </c>
      <c r="C17" s="14"/>
      <c r="D17" s="14"/>
      <c r="E17" s="14"/>
      <c r="F17" s="14"/>
      <c r="G17" s="14"/>
      <c r="H17" s="14"/>
      <c r="I17" s="14"/>
      <c r="J17" s="14"/>
      <c r="K17" s="5"/>
    </row>
    <row r="18" spans="1:11" ht="14.45" customHeight="1" x14ac:dyDescent="0.25">
      <c r="A18" s="23"/>
      <c r="B18" s="26" t="s">
        <v>334</v>
      </c>
      <c r="C18" s="14"/>
      <c r="D18" s="14"/>
      <c r="E18" s="14"/>
      <c r="F18" s="14"/>
      <c r="G18" s="14"/>
      <c r="H18" s="14"/>
      <c r="I18" s="14"/>
      <c r="J18" s="14"/>
      <c r="K18" s="5"/>
    </row>
    <row r="19" spans="1:11" x14ac:dyDescent="0.25">
      <c r="A19" s="2"/>
      <c r="B19" s="22"/>
      <c r="C19" s="2"/>
      <c r="D19" s="2"/>
      <c r="E19" s="2"/>
      <c r="F19" s="21"/>
      <c r="G19" s="21"/>
      <c r="H19" s="21"/>
      <c r="I19" s="21"/>
      <c r="J19" s="21"/>
      <c r="K19" s="21"/>
    </row>
    <row r="20" spans="1:11" x14ac:dyDescent="0.25">
      <c r="A20" s="23" t="s">
        <v>1</v>
      </c>
      <c r="B20" s="14" t="s">
        <v>79</v>
      </c>
      <c r="K20" s="34"/>
    </row>
    <row r="21" spans="1:11" x14ac:dyDescent="0.25">
      <c r="A21" s="2"/>
      <c r="B21" s="22"/>
      <c r="C21" s="2"/>
      <c r="D21" s="2"/>
      <c r="E21" s="2"/>
      <c r="F21" s="21"/>
      <c r="G21" s="21"/>
      <c r="H21" s="21"/>
      <c r="I21" s="21"/>
      <c r="J21" s="21"/>
      <c r="K21" s="21"/>
    </row>
    <row r="22" spans="1:11" x14ac:dyDescent="0.25">
      <c r="A22" s="2"/>
      <c r="B22" s="22"/>
      <c r="C22" s="2"/>
      <c r="D22" s="2"/>
      <c r="E22" s="2"/>
      <c r="F22" s="21"/>
      <c r="G22" s="21"/>
      <c r="H22" s="21"/>
      <c r="I22" s="21"/>
      <c r="J22" s="21"/>
      <c r="K22" s="21"/>
    </row>
    <row r="23" spans="1:11" x14ac:dyDescent="0.25">
      <c r="A23" s="2"/>
      <c r="B23" s="22"/>
      <c r="C23" s="2"/>
      <c r="D23" s="2"/>
      <c r="E23" s="2"/>
      <c r="F23" s="21"/>
      <c r="G23" s="21"/>
      <c r="H23" s="21"/>
      <c r="I23" s="21"/>
      <c r="J23" s="21"/>
      <c r="K23" s="21"/>
    </row>
    <row r="24" spans="1:11" x14ac:dyDescent="0.25">
      <c r="A24" s="2"/>
      <c r="B24" s="22"/>
      <c r="C24" s="2"/>
      <c r="D24" s="2"/>
      <c r="E24" s="2"/>
      <c r="F24" s="21"/>
      <c r="G24" s="21"/>
      <c r="H24" s="21"/>
      <c r="I24" s="21"/>
      <c r="J24" s="21"/>
      <c r="K24" s="21"/>
    </row>
    <row r="25" spans="1:11" x14ac:dyDescent="0.25">
      <c r="A25" s="2"/>
      <c r="B25" s="22"/>
      <c r="C25" s="2"/>
      <c r="D25" s="2"/>
      <c r="E25" s="2"/>
      <c r="F25" s="21"/>
      <c r="G25" s="21"/>
      <c r="H25" s="21"/>
      <c r="I25" s="21"/>
      <c r="J25" s="21"/>
      <c r="K25" s="21"/>
    </row>
    <row r="26" spans="1:11" x14ac:dyDescent="0.25">
      <c r="A26" s="2"/>
      <c r="B26" s="22"/>
      <c r="C26" s="2"/>
      <c r="D26" s="2"/>
      <c r="E26" s="2"/>
      <c r="F26" s="21"/>
      <c r="G26" s="21"/>
      <c r="H26" s="21"/>
      <c r="I26" s="21"/>
      <c r="J26" s="21"/>
      <c r="K26" s="21"/>
    </row>
    <row r="27" spans="1:11" x14ac:dyDescent="0.25">
      <c r="A27" s="2"/>
      <c r="B27" s="22"/>
      <c r="C27" s="2"/>
      <c r="D27" s="2"/>
      <c r="E27" s="2"/>
      <c r="F27" s="21"/>
      <c r="G27" s="21"/>
      <c r="H27" s="21"/>
      <c r="I27" s="21"/>
      <c r="J27" s="21"/>
      <c r="K27" s="21"/>
    </row>
    <row r="28" spans="1:11" x14ac:dyDescent="0.25">
      <c r="A28" s="2"/>
      <c r="B28" s="22"/>
      <c r="C28" s="2"/>
      <c r="D28" s="2"/>
      <c r="E28" s="2"/>
      <c r="F28" s="21"/>
      <c r="G28" s="21"/>
      <c r="H28" s="21"/>
      <c r="I28" s="21"/>
      <c r="J28" s="21"/>
      <c r="K28" s="21"/>
    </row>
    <row r="29" spans="1:11" x14ac:dyDescent="0.25">
      <c r="A29" s="2"/>
      <c r="B29" s="22"/>
      <c r="C29" s="2"/>
      <c r="D29" s="2"/>
      <c r="E29" s="2"/>
      <c r="F29" s="21"/>
      <c r="G29" s="21"/>
      <c r="H29" s="21"/>
      <c r="I29" s="21"/>
      <c r="J29" s="21"/>
      <c r="K29" s="21"/>
    </row>
    <row r="30" spans="1:11" x14ac:dyDescent="0.25">
      <c r="A30" s="2"/>
      <c r="B30" s="22"/>
      <c r="C30" s="2"/>
      <c r="D30" s="2"/>
      <c r="E30" s="2"/>
      <c r="F30" s="21"/>
      <c r="G30" s="21"/>
      <c r="H30" s="21"/>
      <c r="I30" s="21"/>
      <c r="J30" s="21"/>
      <c r="K30" s="21"/>
    </row>
    <row r="31" spans="1:11" x14ac:dyDescent="0.25">
      <c r="A31" s="2"/>
      <c r="B31" s="22"/>
      <c r="C31" s="2"/>
      <c r="D31" s="2"/>
      <c r="E31" s="2"/>
      <c r="F31" s="21"/>
      <c r="G31" s="21"/>
      <c r="H31" s="21"/>
      <c r="I31" s="21"/>
      <c r="J31" s="21"/>
      <c r="K31" s="21"/>
    </row>
    <row r="32" spans="1:11" x14ac:dyDescent="0.25">
      <c r="A32" s="2"/>
      <c r="B32" s="22"/>
      <c r="C32" s="2"/>
      <c r="D32" s="2"/>
      <c r="E32" s="2"/>
      <c r="F32" s="21"/>
      <c r="G32" s="21"/>
      <c r="H32" s="21"/>
      <c r="I32" s="21"/>
      <c r="J32" s="21"/>
      <c r="K32" s="21"/>
    </row>
    <row r="33" spans="1:11" x14ac:dyDescent="0.25">
      <c r="A33" s="2"/>
      <c r="B33" s="22"/>
      <c r="C33" s="2"/>
      <c r="D33" s="2"/>
      <c r="E33" s="2"/>
      <c r="F33" s="21"/>
      <c r="G33" s="21"/>
      <c r="H33" s="21"/>
      <c r="I33" s="21"/>
      <c r="J33" s="21"/>
      <c r="K33" s="21"/>
    </row>
    <row r="34" spans="1:11" x14ac:dyDescent="0.25">
      <c r="A34" s="2"/>
      <c r="B34" s="22"/>
      <c r="C34" s="2"/>
      <c r="D34" s="2"/>
      <c r="E34" s="2"/>
      <c r="F34" s="21"/>
      <c r="G34" s="21"/>
      <c r="H34" s="21"/>
      <c r="I34" s="21"/>
      <c r="J34" s="21"/>
      <c r="K34" s="21"/>
    </row>
    <row r="35" spans="1:11" x14ac:dyDescent="0.25">
      <c r="A35" s="2"/>
      <c r="B35" s="22"/>
      <c r="C35" s="2"/>
      <c r="D35" s="2"/>
      <c r="E35" s="2"/>
      <c r="F35" s="21"/>
      <c r="G35" s="21"/>
      <c r="H35" s="21"/>
      <c r="I35" s="21"/>
      <c r="J35" s="21"/>
      <c r="K35" s="21"/>
    </row>
    <row r="36" spans="1:11" x14ac:dyDescent="0.25">
      <c r="A36" s="2"/>
      <c r="B36" s="22"/>
      <c r="C36" s="2"/>
      <c r="D36" s="2"/>
      <c r="E36" s="2"/>
      <c r="F36" s="21"/>
      <c r="G36" s="21"/>
      <c r="H36" s="21"/>
      <c r="I36" s="21"/>
      <c r="J36" s="21"/>
      <c r="K36" s="21"/>
    </row>
    <row r="37" spans="1:11" x14ac:dyDescent="0.25">
      <c r="A37" s="23" t="s">
        <v>2</v>
      </c>
      <c r="B37" s="14" t="s">
        <v>100</v>
      </c>
      <c r="K37" s="34"/>
    </row>
    <row r="38" spans="1:11" x14ac:dyDescent="0.25">
      <c r="A38" s="23"/>
      <c r="B38" s="14"/>
      <c r="K38" s="34"/>
    </row>
    <row r="39" spans="1:11" x14ac:dyDescent="0.25">
      <c r="A39" s="23"/>
      <c r="B39" s="14"/>
      <c r="K39" s="34"/>
    </row>
    <row r="40" spans="1:11" x14ac:dyDescent="0.25">
      <c r="B40" s="1"/>
      <c r="K40" s="34"/>
    </row>
    <row r="41" spans="1:11" x14ac:dyDescent="0.25">
      <c r="B41" s="1"/>
      <c r="K41" s="34"/>
    </row>
    <row r="42" spans="1:11" x14ac:dyDescent="0.25">
      <c r="B42" s="1"/>
      <c r="K42" s="34"/>
    </row>
    <row r="43" spans="1:11" x14ac:dyDescent="0.25">
      <c r="B43" s="1"/>
      <c r="K43" s="34"/>
    </row>
    <row r="44" spans="1:11" x14ac:dyDescent="0.25">
      <c r="B44" s="1"/>
      <c r="K44" s="34"/>
    </row>
    <row r="45" spans="1:11" ht="14.45" customHeight="1" x14ac:dyDescent="0.25">
      <c r="B45" s="1"/>
      <c r="K45" s="34"/>
    </row>
    <row r="46" spans="1:11" ht="14.45" customHeight="1" x14ac:dyDescent="0.25">
      <c r="B46" s="1"/>
      <c r="K46" s="34"/>
    </row>
    <row r="47" spans="1:11" ht="14.45" customHeight="1" x14ac:dyDescent="0.25">
      <c r="B47" s="1"/>
      <c r="K47" s="34"/>
    </row>
    <row r="48" spans="1:11" ht="14.45" customHeight="1" x14ac:dyDescent="0.25">
      <c r="B48" s="1"/>
      <c r="K48" s="34"/>
    </row>
    <row r="49" spans="1:11" ht="14.45" customHeight="1" x14ac:dyDescent="0.25">
      <c r="B49" s="1"/>
      <c r="K49" s="34"/>
    </row>
    <row r="50" spans="1:11" ht="14.45" customHeight="1" x14ac:dyDescent="0.25">
      <c r="B50" s="1"/>
      <c r="K50" s="34"/>
    </row>
    <row r="51" spans="1:11" s="14" customFormat="1" ht="13.35" customHeight="1" x14ac:dyDescent="0.25">
      <c r="A51" s="38" t="s">
        <v>31</v>
      </c>
      <c r="B51" s="14" t="s">
        <v>73</v>
      </c>
    </row>
    <row r="52" spans="1:11" x14ac:dyDescent="0.25">
      <c r="B52" s="470" t="s">
        <v>26</v>
      </c>
      <c r="C52" s="470"/>
      <c r="D52" s="470"/>
      <c r="E52" s="470"/>
      <c r="F52" s="470"/>
      <c r="G52" s="470"/>
      <c r="H52" s="470"/>
      <c r="I52" s="470"/>
      <c r="J52" s="470"/>
      <c r="K52" s="446">
        <f>'Sources and Uses'!K118</f>
        <v>0</v>
      </c>
    </row>
    <row r="53" spans="1:11" x14ac:dyDescent="0.25">
      <c r="B53" s="19" t="s">
        <v>35</v>
      </c>
      <c r="K53" s="446">
        <f>'Sources and Uses'!K20</f>
        <v>0</v>
      </c>
    </row>
    <row r="54" spans="1:11" x14ac:dyDescent="0.25">
      <c r="B54" s="19" t="s">
        <v>48</v>
      </c>
      <c r="K54" s="447">
        <f>'Sources and Uses'!K38</f>
        <v>0</v>
      </c>
    </row>
    <row r="55" spans="1:11" x14ac:dyDescent="0.25">
      <c r="B55" s="12" t="s">
        <v>11</v>
      </c>
      <c r="C55" s="11"/>
      <c r="D55" s="11"/>
      <c r="E55" s="11"/>
      <c r="F55" s="11"/>
      <c r="G55" s="11"/>
      <c r="H55" s="11"/>
      <c r="I55" s="11"/>
      <c r="J55" s="11"/>
      <c r="K55" s="448">
        <f>'Sources and Uses'!K91</f>
        <v>0</v>
      </c>
    </row>
    <row r="56" spans="1:11" x14ac:dyDescent="0.25">
      <c r="B56" s="1" t="s">
        <v>12</v>
      </c>
      <c r="C56" s="1"/>
      <c r="D56" s="1"/>
      <c r="E56" s="1"/>
      <c r="F56" s="1"/>
      <c r="G56" s="1"/>
      <c r="H56" s="1"/>
      <c r="I56" s="1"/>
      <c r="J56" s="1"/>
      <c r="K56" s="13">
        <f>K52-K53-K54-K55</f>
        <v>0</v>
      </c>
    </row>
    <row r="57" spans="1:11" x14ac:dyDescent="0.25">
      <c r="A57" s="3"/>
      <c r="B57" s="4"/>
      <c r="C57" s="5"/>
      <c r="D57" s="5"/>
      <c r="E57" s="5"/>
      <c r="F57" s="5"/>
      <c r="G57" s="5"/>
      <c r="H57" s="5"/>
      <c r="I57" s="5"/>
      <c r="J57" s="5"/>
      <c r="K57" s="5"/>
    </row>
    <row r="58" spans="1:11" x14ac:dyDescent="0.25">
      <c r="A58" s="23" t="s">
        <v>80</v>
      </c>
      <c r="B58" s="451" t="s">
        <v>74</v>
      </c>
      <c r="C58" s="451"/>
      <c r="D58" s="451"/>
      <c r="E58" s="451"/>
      <c r="F58" s="451"/>
      <c r="G58" s="451"/>
      <c r="H58" s="451"/>
      <c r="I58" s="451"/>
      <c r="J58" s="451"/>
      <c r="K58" s="5"/>
    </row>
    <row r="59" spans="1:11" ht="15" customHeight="1" x14ac:dyDescent="0.25">
      <c r="A59" s="3"/>
      <c r="B59" t="s">
        <v>46</v>
      </c>
      <c r="C59" s="5"/>
      <c r="D59" s="5"/>
      <c r="E59" s="5"/>
      <c r="F59" s="5"/>
      <c r="G59" s="5"/>
      <c r="H59" s="5"/>
      <c r="I59" s="5"/>
      <c r="J59" s="5"/>
      <c r="K59" s="29" t="s">
        <v>336</v>
      </c>
    </row>
    <row r="60" spans="1:11" ht="9" customHeight="1" x14ac:dyDescent="0.25">
      <c r="K60" s="6"/>
    </row>
    <row r="61" spans="1:11" x14ac:dyDescent="0.25">
      <c r="F61" s="6" t="s">
        <v>3</v>
      </c>
      <c r="G61" s="6" t="s">
        <v>4</v>
      </c>
      <c r="H61" s="6"/>
      <c r="I61" s="6" t="s">
        <v>5</v>
      </c>
      <c r="J61" s="6" t="s">
        <v>6</v>
      </c>
      <c r="K61" s="6" t="s">
        <v>7</v>
      </c>
    </row>
    <row r="62" spans="1:11" ht="15" customHeight="1" x14ac:dyDescent="0.25">
      <c r="B62" s="475" t="s">
        <v>36</v>
      </c>
      <c r="C62" s="476"/>
      <c r="D62" s="476"/>
      <c r="E62" s="477"/>
      <c r="F62" s="7">
        <v>0</v>
      </c>
      <c r="G62" s="465">
        <v>0</v>
      </c>
      <c r="H62" s="466"/>
      <c r="I62" s="32">
        <v>0</v>
      </c>
      <c r="J62" s="7">
        <v>0</v>
      </c>
      <c r="K62" s="7">
        <v>0</v>
      </c>
    </row>
    <row r="63" spans="1:11" ht="15" customHeight="1" x14ac:dyDescent="0.25">
      <c r="B63" s="450" t="s">
        <v>27</v>
      </c>
      <c r="C63" s="450"/>
      <c r="D63" s="450"/>
      <c r="E63" s="450"/>
      <c r="F63" s="7"/>
      <c r="G63" s="465"/>
      <c r="H63" s="466"/>
      <c r="I63" s="32"/>
      <c r="J63" s="7"/>
      <c r="K63" s="7"/>
    </row>
    <row r="64" spans="1:11" ht="4.5" customHeight="1" x14ac:dyDescent="0.25">
      <c r="B64" s="8"/>
      <c r="C64" s="8"/>
      <c r="D64" s="8"/>
      <c r="E64" s="8"/>
      <c r="F64" s="2"/>
      <c r="G64" s="2"/>
      <c r="H64" s="2"/>
      <c r="I64" s="2"/>
      <c r="J64" s="2"/>
      <c r="K64" s="2"/>
    </row>
    <row r="65" spans="1:11" ht="15" customHeight="1" x14ac:dyDescent="0.25">
      <c r="B65" s="455" t="s">
        <v>8</v>
      </c>
      <c r="C65" s="456"/>
      <c r="D65" s="456"/>
      <c r="E65" s="456"/>
      <c r="F65" s="30">
        <f>IF($K$59="Seattle",390885,IF($K$59="Balance of King",365355,IF($K$59="Metro",351670,IF($K$59="Balance of State",315330, IF($K$59="Select from List",0)))))</f>
        <v>390885</v>
      </c>
      <c r="G65" s="467">
        <f>IF($K$59="Seattle",447005, IF($K$59="Balance of King",422970,IF($K$59="Metro",410205,IF($K$59="Balance of State",355695,IF($K$59="Select from List",0)))))</f>
        <v>447005</v>
      </c>
      <c r="H65" s="466"/>
      <c r="I65" s="33">
        <f>IF($K$59="Seattle",530725,IF($K$59="Balance of King",449420,IF($K$59="Metro",434470,IF($K$59="Balance of State",389275, IF($K$59="Select from List",0)))))</f>
        <v>530725</v>
      </c>
      <c r="J65" s="30">
        <f>IF($K$59="Seattle",676430,IF($K$59="Balance of King",557635,IF($K$59="Metro",513705,IF($K$59="Balance of State",471960, IF($K$59="Select from List",0)))))</f>
        <v>676430</v>
      </c>
      <c r="K65" s="30">
        <f>IF($K$59="Seattle",676430,IF($K$59="Balance of King",597885,IF($K$59="Metro",553955,IF($K$59="Balance of State",512210, IF($K$59="Select from List",0)))))</f>
        <v>676430</v>
      </c>
    </row>
    <row r="66" spans="1:11" ht="4.5" customHeight="1" x14ac:dyDescent="0.25">
      <c r="B66" s="456"/>
      <c r="C66" s="456"/>
      <c r="D66" s="456"/>
      <c r="E66" s="456"/>
      <c r="F66" s="27"/>
      <c r="G66" s="27"/>
      <c r="H66" s="27"/>
      <c r="I66" s="27"/>
      <c r="J66" s="27"/>
      <c r="K66" s="27"/>
    </row>
    <row r="67" spans="1:11" ht="15" customHeight="1" x14ac:dyDescent="0.25">
      <c r="A67" s="9"/>
      <c r="B67" s="450" t="s">
        <v>9</v>
      </c>
      <c r="C67" s="457"/>
      <c r="D67" s="457"/>
      <c r="E67" s="457"/>
      <c r="F67" s="10">
        <f>F62*F65</f>
        <v>0</v>
      </c>
      <c r="G67" s="468">
        <f>G62*G65</f>
        <v>0</v>
      </c>
      <c r="H67" s="466"/>
      <c r="I67" s="10">
        <f>I62*I65</f>
        <v>0</v>
      </c>
      <c r="J67" s="10">
        <f>J62*J65</f>
        <v>0</v>
      </c>
      <c r="K67" s="10">
        <f>K62*K65</f>
        <v>0</v>
      </c>
    </row>
    <row r="68" spans="1:11" ht="4.5" customHeight="1" x14ac:dyDescent="0.25"/>
    <row r="69" spans="1:11" x14ac:dyDescent="0.25">
      <c r="B69" s="452" t="s">
        <v>10</v>
      </c>
      <c r="C69" s="452"/>
      <c r="D69" s="452"/>
      <c r="E69" s="452"/>
      <c r="F69" s="452"/>
      <c r="G69" s="452"/>
      <c r="H69" s="452"/>
      <c r="I69" s="452"/>
      <c r="J69" s="452"/>
      <c r="K69" s="24">
        <f>SUM(F67:K67)</f>
        <v>0</v>
      </c>
    </row>
    <row r="70" spans="1:11" ht="20.100000000000001" customHeight="1" x14ac:dyDescent="0.25">
      <c r="B70" s="1" t="s">
        <v>41</v>
      </c>
      <c r="C70" s="1"/>
      <c r="D70" s="1"/>
      <c r="E70" s="1"/>
      <c r="F70" s="1"/>
      <c r="G70" s="1"/>
      <c r="H70" s="1"/>
      <c r="I70" s="1"/>
      <c r="J70" s="1"/>
      <c r="K70" s="25">
        <f>K56-K69</f>
        <v>0</v>
      </c>
    </row>
    <row r="71" spans="1:11" ht="15.75" thickBot="1" x14ac:dyDescent="0.3">
      <c r="B71" s="1" t="s">
        <v>40</v>
      </c>
      <c r="K71" s="31" t="e">
        <f>(K56-K69)/K69</f>
        <v>#DIV/0!</v>
      </c>
    </row>
    <row r="72" spans="1:11" ht="14.45" customHeight="1" thickTop="1" x14ac:dyDescent="0.25"/>
    <row r="73" spans="1:11" ht="14.45" customHeight="1" x14ac:dyDescent="0.25">
      <c r="A73" s="38" t="s">
        <v>95</v>
      </c>
      <c r="B73" s="469" t="s">
        <v>101</v>
      </c>
      <c r="C73" s="470"/>
      <c r="D73" s="470"/>
      <c r="E73" s="470"/>
      <c r="F73" s="470"/>
      <c r="G73" s="470"/>
      <c r="H73" s="470"/>
      <c r="I73" s="470"/>
      <c r="J73" s="470"/>
      <c r="K73" s="470"/>
    </row>
    <row r="74" spans="1:11" ht="14.45" customHeight="1" x14ac:dyDescent="0.25">
      <c r="A74" s="38"/>
      <c r="B74" s="46"/>
    </row>
    <row r="75" spans="1:11" ht="14.45" customHeight="1" x14ac:dyDescent="0.25">
      <c r="A75" s="38"/>
      <c r="B75" s="46"/>
    </row>
    <row r="76" spans="1:11" ht="14.1" customHeight="1" x14ac:dyDescent="0.25">
      <c r="A76" s="38"/>
      <c r="B76" s="469"/>
      <c r="C76" s="470"/>
      <c r="D76" s="470"/>
      <c r="E76" s="470"/>
      <c r="F76" s="470"/>
      <c r="G76" s="470"/>
      <c r="H76" s="470"/>
      <c r="I76" s="470"/>
      <c r="J76" s="470"/>
      <c r="K76" s="470"/>
    </row>
    <row r="77" spans="1:11" ht="14.1" customHeight="1" x14ac:dyDescent="0.25">
      <c r="A77" s="38"/>
      <c r="B77" s="469"/>
      <c r="C77" s="469"/>
      <c r="D77" s="469"/>
      <c r="E77" s="469"/>
      <c r="F77" s="469"/>
      <c r="G77" s="469"/>
      <c r="H77" s="469"/>
      <c r="I77" s="469"/>
      <c r="J77" s="469"/>
      <c r="K77" s="469"/>
    </row>
    <row r="78" spans="1:11" ht="14.45" customHeight="1" x14ac:dyDescent="0.25">
      <c r="B78" t="s">
        <v>59</v>
      </c>
      <c r="F78" t="s">
        <v>60</v>
      </c>
      <c r="G78" t="s">
        <v>96</v>
      </c>
    </row>
    <row r="79" spans="1:11" ht="17.100000000000001" customHeight="1" x14ac:dyDescent="0.25">
      <c r="A79" s="19" t="s">
        <v>62</v>
      </c>
      <c r="B79" s="459" t="s">
        <v>47</v>
      </c>
      <c r="C79" s="460"/>
      <c r="D79" s="460"/>
      <c r="E79" s="461"/>
      <c r="F79" s="39"/>
      <c r="G79" s="462" t="s">
        <v>72</v>
      </c>
      <c r="H79" s="463"/>
      <c r="I79" s="463"/>
      <c r="J79" s="463"/>
      <c r="K79" s="464"/>
    </row>
    <row r="80" spans="1:11" ht="14.45" customHeight="1" x14ac:dyDescent="0.25">
      <c r="A80" s="19" t="s">
        <v>63</v>
      </c>
      <c r="B80" s="459" t="s">
        <v>47</v>
      </c>
      <c r="C80" s="460"/>
      <c r="D80" s="460"/>
      <c r="E80" s="461"/>
      <c r="F80" s="39"/>
      <c r="G80" s="462"/>
      <c r="H80" s="463"/>
      <c r="I80" s="463"/>
      <c r="J80" s="463"/>
      <c r="K80" s="464"/>
    </row>
    <row r="81" spans="1:11" ht="14.45" customHeight="1" x14ac:dyDescent="0.25">
      <c r="A81" s="19" t="s">
        <v>64</v>
      </c>
      <c r="B81" s="459" t="s">
        <v>47</v>
      </c>
      <c r="C81" s="460"/>
      <c r="D81" s="460"/>
      <c r="E81" s="461"/>
      <c r="F81" s="39"/>
      <c r="G81" s="462"/>
      <c r="H81" s="463"/>
      <c r="I81" s="463"/>
      <c r="J81" s="463"/>
      <c r="K81" s="464"/>
    </row>
    <row r="82" spans="1:11" ht="14.45" customHeight="1" x14ac:dyDescent="0.25">
      <c r="A82" s="19" t="s">
        <v>65</v>
      </c>
      <c r="B82" s="459" t="s">
        <v>47</v>
      </c>
      <c r="C82" s="460"/>
      <c r="D82" s="460"/>
      <c r="E82" s="461"/>
      <c r="F82" s="39"/>
      <c r="G82" s="462"/>
      <c r="H82" s="463"/>
      <c r="I82" s="463"/>
      <c r="J82" s="463"/>
      <c r="K82" s="464"/>
    </row>
    <row r="83" spans="1:11" ht="14.45" customHeight="1" x14ac:dyDescent="0.25">
      <c r="A83" s="19" t="s">
        <v>66</v>
      </c>
      <c r="B83" s="459" t="s">
        <v>47</v>
      </c>
      <c r="C83" s="460"/>
      <c r="D83" s="460"/>
      <c r="E83" s="461"/>
      <c r="F83" s="39"/>
      <c r="G83" s="462"/>
      <c r="H83" s="463"/>
      <c r="I83" s="463"/>
      <c r="J83" s="463"/>
      <c r="K83" s="464"/>
    </row>
    <row r="84" spans="1:11" ht="14.45" customHeight="1" x14ac:dyDescent="0.25">
      <c r="A84" s="19" t="s">
        <v>67</v>
      </c>
      <c r="B84" s="459" t="s">
        <v>47</v>
      </c>
      <c r="C84" s="460"/>
      <c r="D84" s="460"/>
      <c r="E84" s="461"/>
      <c r="F84" s="39"/>
      <c r="G84" s="462"/>
      <c r="H84" s="463"/>
      <c r="I84" s="463"/>
      <c r="J84" s="463"/>
      <c r="K84" s="464"/>
    </row>
    <row r="85" spans="1:11" ht="14.45" customHeight="1" x14ac:dyDescent="0.25">
      <c r="A85" s="19" t="s">
        <v>68</v>
      </c>
      <c r="B85" s="459" t="s">
        <v>47</v>
      </c>
      <c r="C85" s="460"/>
      <c r="D85" s="460"/>
      <c r="E85" s="461"/>
      <c r="F85" s="39"/>
      <c r="G85" s="462"/>
      <c r="H85" s="463"/>
      <c r="I85" s="463"/>
      <c r="J85" s="463"/>
      <c r="K85" s="464"/>
    </row>
    <row r="86" spans="1:11" ht="14.45" customHeight="1" x14ac:dyDescent="0.25">
      <c r="A86" s="19" t="s">
        <v>69</v>
      </c>
      <c r="B86" s="459" t="s">
        <v>47</v>
      </c>
      <c r="C86" s="460"/>
      <c r="D86" s="460"/>
      <c r="E86" s="461"/>
      <c r="F86" s="39"/>
      <c r="G86" s="462"/>
      <c r="H86" s="463"/>
      <c r="I86" s="463"/>
      <c r="J86" s="463"/>
      <c r="K86" s="464"/>
    </row>
    <row r="87" spans="1:11" ht="14.45" customHeight="1" x14ac:dyDescent="0.25">
      <c r="A87" s="19" t="s">
        <v>70</v>
      </c>
      <c r="B87" s="459" t="s">
        <v>47</v>
      </c>
      <c r="C87" s="460"/>
      <c r="D87" s="460"/>
      <c r="E87" s="461"/>
      <c r="F87" s="39"/>
      <c r="G87" s="462"/>
      <c r="H87" s="463"/>
      <c r="I87" s="463"/>
      <c r="J87" s="463"/>
      <c r="K87" s="464"/>
    </row>
    <row r="88" spans="1:11" ht="14.45" customHeight="1" x14ac:dyDescent="0.25">
      <c r="E88" s="35" t="s">
        <v>61</v>
      </c>
      <c r="F88" s="40">
        <f>SUM(F79:F87)</f>
        <v>0</v>
      </c>
    </row>
    <row r="89" spans="1:11" ht="14.45" customHeight="1" x14ac:dyDescent="0.25">
      <c r="E89" s="35" t="s">
        <v>82</v>
      </c>
      <c r="F89" s="45">
        <f>K70</f>
        <v>0</v>
      </c>
    </row>
    <row r="90" spans="1:11" ht="14.45" customHeight="1" x14ac:dyDescent="0.25">
      <c r="E90" s="35"/>
      <c r="F90" s="45"/>
    </row>
    <row r="91" spans="1:11" ht="14.45" customHeight="1" x14ac:dyDescent="0.25"/>
    <row r="92" spans="1:11" ht="14.45" customHeight="1" x14ac:dyDescent="0.25">
      <c r="A92" s="23" t="s">
        <v>97</v>
      </c>
      <c r="B92" s="14" t="s">
        <v>78</v>
      </c>
    </row>
    <row r="93" spans="1:11" ht="14.45" customHeight="1" x14ac:dyDescent="0.25"/>
    <row r="94" spans="1:11" ht="14.45" customHeight="1" x14ac:dyDescent="0.25"/>
    <row r="95" spans="1:11" ht="14.45" customHeight="1" x14ac:dyDescent="0.25"/>
    <row r="96" spans="1:11"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spans="1:11" ht="14.45" customHeight="1" x14ac:dyDescent="0.25"/>
    <row r="130" spans="1:11" ht="14.45" customHeight="1" x14ac:dyDescent="0.25"/>
    <row r="131" spans="1:11" ht="14.45" customHeight="1" x14ac:dyDescent="0.25"/>
    <row r="132" spans="1:11" ht="14.45" customHeight="1" x14ac:dyDescent="0.25"/>
    <row r="133" spans="1:11" ht="14.45" customHeight="1" x14ac:dyDescent="0.25">
      <c r="A133" s="23" t="s">
        <v>98</v>
      </c>
      <c r="B133" s="451" t="s">
        <v>28</v>
      </c>
      <c r="C133" s="451"/>
      <c r="D133" s="451"/>
      <c r="E133" s="451"/>
      <c r="F133" s="451"/>
      <c r="G133" s="451"/>
      <c r="H133" s="451"/>
      <c r="I133" s="451"/>
      <c r="J133" s="451"/>
      <c r="K133" s="5"/>
    </row>
    <row r="134" spans="1:11" ht="9" customHeight="1" x14ac:dyDescent="0.25">
      <c r="A134" s="23"/>
      <c r="B134" s="14"/>
      <c r="C134" s="14"/>
      <c r="D134" s="14"/>
      <c r="E134" s="14"/>
      <c r="F134" s="14"/>
      <c r="G134" s="14"/>
      <c r="H134" s="14"/>
      <c r="I134" s="14"/>
      <c r="J134" s="14"/>
      <c r="K134" s="5"/>
    </row>
    <row r="135" spans="1:11" ht="14.45" customHeight="1" x14ac:dyDescent="0.25">
      <c r="A135" s="23"/>
      <c r="B135" s="14"/>
      <c r="C135" s="1" t="s">
        <v>29</v>
      </c>
      <c r="F135" s="14"/>
      <c r="G135" s="14"/>
      <c r="J135" s="14"/>
    </row>
    <row r="136" spans="1:11" ht="14.45" customHeight="1" x14ac:dyDescent="0.25">
      <c r="A136" s="23"/>
      <c r="B136" s="14"/>
      <c r="C136" s="453"/>
      <c r="D136" s="483"/>
      <c r="E136" s="15" t="s">
        <v>30</v>
      </c>
      <c r="F136" s="14"/>
      <c r="G136" s="14"/>
      <c r="H136" s="37"/>
      <c r="I136" t="s">
        <v>32</v>
      </c>
      <c r="J136" s="14"/>
    </row>
    <row r="137" spans="1:11" ht="14.45" customHeight="1" x14ac:dyDescent="0.25">
      <c r="A137" s="23"/>
      <c r="B137" s="14"/>
      <c r="C137" s="453"/>
      <c r="D137" s="483"/>
      <c r="E137" s="15" t="s">
        <v>15</v>
      </c>
      <c r="F137" s="14"/>
      <c r="G137" s="14"/>
      <c r="H137" s="37"/>
      <c r="I137" t="s">
        <v>33</v>
      </c>
      <c r="J137" s="14"/>
    </row>
    <row r="138" spans="1:11" ht="14.45" customHeight="1" x14ac:dyDescent="0.25">
      <c r="A138" s="23"/>
      <c r="B138" s="14"/>
      <c r="C138" s="453"/>
      <c r="D138" s="483"/>
      <c r="E138" s="15" t="s">
        <v>17</v>
      </c>
      <c r="F138" s="14"/>
      <c r="G138" s="14"/>
      <c r="H138" s="14"/>
      <c r="J138" s="14"/>
    </row>
    <row r="139" spans="1:11" ht="14.45" customHeight="1" x14ac:dyDescent="0.25">
      <c r="A139" s="23"/>
      <c r="B139" s="14"/>
      <c r="C139" s="453"/>
      <c r="D139" s="483"/>
      <c r="E139" s="15" t="s">
        <v>19</v>
      </c>
      <c r="F139" s="14"/>
      <c r="G139" s="14"/>
      <c r="H139" s="37"/>
      <c r="I139" t="s">
        <v>13</v>
      </c>
      <c r="J139" s="14"/>
    </row>
    <row r="140" spans="1:11" ht="14.45" customHeight="1" x14ac:dyDescent="0.25">
      <c r="A140" s="23"/>
      <c r="B140" s="14"/>
      <c r="C140" s="453"/>
      <c r="D140" s="483"/>
      <c r="E140" s="15" t="s">
        <v>21</v>
      </c>
      <c r="F140" s="14"/>
      <c r="G140" s="14"/>
      <c r="H140" s="37"/>
      <c r="I140" t="s">
        <v>14</v>
      </c>
      <c r="J140" s="14"/>
    </row>
    <row r="141" spans="1:11" ht="14.45" customHeight="1" x14ac:dyDescent="0.25">
      <c r="A141" s="23"/>
      <c r="B141" s="14"/>
      <c r="C141" s="453"/>
      <c r="D141" s="454"/>
      <c r="E141" s="15" t="s">
        <v>22</v>
      </c>
      <c r="F141" s="14"/>
      <c r="G141" s="14"/>
      <c r="H141" s="37"/>
      <c r="I141" t="s">
        <v>16</v>
      </c>
      <c r="J141" s="14"/>
    </row>
    <row r="142" spans="1:11" ht="14.45" customHeight="1" x14ac:dyDescent="0.25">
      <c r="A142" s="23"/>
      <c r="B142" s="14"/>
      <c r="E142" s="14"/>
      <c r="F142" s="14"/>
      <c r="G142" s="14"/>
      <c r="H142" s="37"/>
      <c r="I142" t="s">
        <v>18</v>
      </c>
      <c r="J142" s="14"/>
    </row>
    <row r="143" spans="1:11" ht="14.45" customHeight="1" x14ac:dyDescent="0.25">
      <c r="A143" s="23"/>
      <c r="B143" s="14"/>
      <c r="C143" s="18" t="s">
        <v>23</v>
      </c>
      <c r="H143" s="37"/>
      <c r="I143" t="s">
        <v>20</v>
      </c>
      <c r="J143" s="14"/>
      <c r="K143" s="5"/>
    </row>
    <row r="144" spans="1:11" x14ac:dyDescent="0.25">
      <c r="B144" s="17"/>
      <c r="C144" s="453"/>
      <c r="D144" s="454"/>
      <c r="E144" s="458" t="s">
        <v>37</v>
      </c>
      <c r="F144" s="458"/>
      <c r="G144" s="458"/>
    </row>
    <row r="145" spans="1:12" x14ac:dyDescent="0.25">
      <c r="B145" s="1"/>
      <c r="C145" s="16"/>
      <c r="D145" s="16"/>
      <c r="E145" s="458"/>
      <c r="F145" s="458"/>
      <c r="G145" s="458"/>
    </row>
    <row r="146" spans="1:12" ht="14.45" customHeight="1" x14ac:dyDescent="0.25">
      <c r="A146" s="23"/>
      <c r="B146" s="14"/>
      <c r="C146" s="14"/>
      <c r="D146" s="14"/>
      <c r="E146" s="14"/>
      <c r="F146" s="14"/>
      <c r="G146" s="14"/>
      <c r="H146" s="14"/>
      <c r="I146" s="14"/>
      <c r="J146" s="14"/>
      <c r="K146" s="5"/>
    </row>
    <row r="147" spans="1:12" s="41" customFormat="1" ht="27.6" customHeight="1" x14ac:dyDescent="0.2">
      <c r="A147" s="449" t="s">
        <v>335</v>
      </c>
      <c r="B147" s="449"/>
      <c r="C147" s="449"/>
      <c r="D147" s="449"/>
      <c r="E147" s="449"/>
      <c r="F147" s="449"/>
      <c r="G147" s="449"/>
      <c r="H147" s="449"/>
      <c r="I147" s="449"/>
      <c r="J147" s="449"/>
      <c r="K147" s="449"/>
    </row>
    <row r="148" spans="1:12" s="41" customFormat="1" ht="6" customHeight="1" x14ac:dyDescent="0.2">
      <c r="A148" s="42"/>
      <c r="B148" s="42"/>
      <c r="C148" s="42"/>
      <c r="D148" s="42"/>
      <c r="E148" s="42"/>
      <c r="F148" s="42"/>
      <c r="G148" s="42"/>
      <c r="H148" s="42"/>
      <c r="I148" s="42"/>
      <c r="J148" s="42"/>
      <c r="K148" s="42"/>
      <c r="L148" s="43"/>
    </row>
    <row r="149" spans="1:12" s="41" customFormat="1" ht="12.75" x14ac:dyDescent="0.2">
      <c r="A149" s="44" t="s">
        <v>83</v>
      </c>
      <c r="B149" s="43"/>
      <c r="C149" s="43"/>
      <c r="D149" s="43"/>
      <c r="E149" s="43"/>
      <c r="F149" s="43"/>
      <c r="G149" s="43"/>
      <c r="H149" s="43"/>
      <c r="I149" s="43"/>
      <c r="J149" s="43"/>
      <c r="K149" s="43"/>
      <c r="L149" s="43"/>
    </row>
    <row r="150" spans="1:12" s="41" customFormat="1" ht="6" customHeight="1" x14ac:dyDescent="0.2"/>
    <row r="151" spans="1:12" s="41" customFormat="1" ht="12.75" x14ac:dyDescent="0.2">
      <c r="A151" s="44" t="s">
        <v>38</v>
      </c>
    </row>
  </sheetData>
  <mergeCells count="54">
    <mergeCell ref="B85:E85"/>
    <mergeCell ref="G85:K85"/>
    <mergeCell ref="B76:K76"/>
    <mergeCell ref="B77:K77"/>
    <mergeCell ref="B84:E84"/>
    <mergeCell ref="G84:K84"/>
    <mergeCell ref="B81:E81"/>
    <mergeCell ref="G81:K81"/>
    <mergeCell ref="B82:E82"/>
    <mergeCell ref="G82:K82"/>
    <mergeCell ref="B83:E83"/>
    <mergeCell ref="G83:K83"/>
    <mergeCell ref="C139:D139"/>
    <mergeCell ref="C140:D140"/>
    <mergeCell ref="B87:E87"/>
    <mergeCell ref="G87:K87"/>
    <mergeCell ref="B86:E86"/>
    <mergeCell ref="G86:K86"/>
    <mergeCell ref="C136:D136"/>
    <mergeCell ref="C137:D137"/>
    <mergeCell ref="C138:D138"/>
    <mergeCell ref="F4:K4"/>
    <mergeCell ref="F2:G2"/>
    <mergeCell ref="F8:G8"/>
    <mergeCell ref="B1:K1"/>
    <mergeCell ref="F3:K3"/>
    <mergeCell ref="F5:K5"/>
    <mergeCell ref="F6:K6"/>
    <mergeCell ref="F7:K7"/>
    <mergeCell ref="B58:J58"/>
    <mergeCell ref="G62:H62"/>
    <mergeCell ref="B13:J13"/>
    <mergeCell ref="B73:K73"/>
    <mergeCell ref="B10:J10"/>
    <mergeCell ref="F11:G11"/>
    <mergeCell ref="J11:K11"/>
    <mergeCell ref="B62:E62"/>
    <mergeCell ref="B52:J52"/>
    <mergeCell ref="A147:K147"/>
    <mergeCell ref="B63:E63"/>
    <mergeCell ref="B133:J133"/>
    <mergeCell ref="B69:J69"/>
    <mergeCell ref="C144:D144"/>
    <mergeCell ref="B65:E66"/>
    <mergeCell ref="B67:E67"/>
    <mergeCell ref="C141:D141"/>
    <mergeCell ref="E144:G145"/>
    <mergeCell ref="B79:E79"/>
    <mergeCell ref="G79:K79"/>
    <mergeCell ref="B80:E80"/>
    <mergeCell ref="G80:K80"/>
    <mergeCell ref="G63:H63"/>
    <mergeCell ref="G65:H65"/>
    <mergeCell ref="G67:H67"/>
  </mergeCells>
  <dataValidations count="1">
    <dataValidation type="list" allowBlank="1" showInputMessage="1" showErrorMessage="1" prompt="Which TDC limit applies to this project?" sqref="K59" xr:uid="{00000000-0002-0000-0000-000000000000}">
      <formula1>"Seattle,Balance of King,Metro,Balance of State"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K71" evalError="1"/>
    <ignoredError sqref="A79:A87 A133 A92 A73 A58 A51 A37 A20 A13 A10"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program type" xr:uid="{00000000-0002-0000-0000-000001000000}">
          <x14:formula1>
            <xm:f>data!$B$28:$B$30</xm:f>
          </x14:formula1>
          <xm:sqref>K2</xm:sqref>
        </x14:dataValidation>
        <x14:dataValidation type="list" allowBlank="1" showInputMessage="1" showErrorMessage="1" prompt="Choose cost driver" xr:uid="{00000000-0002-0000-0000-000002000000}">
          <x14:formula1>
            <xm:f>data!$B$13:$B$26</xm:f>
          </x14:formula1>
          <xm:sqref>B79:E87</xm:sqref>
        </x14:dataValidation>
        <x14:dataValidation type="list" allowBlank="1" showInputMessage="1" showErrorMessage="1" prompt="Choose phase" xr:uid="{00000000-0002-0000-0000-000003000000}">
          <x14:formula1>
            <xm:f>data!$B$7:$B$10</xm:f>
          </x14:formula1>
          <xm:sqref>F8:G8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E7D6-73BC-4D18-8FE7-3D67AF437804}">
  <dimension ref="B2:M37"/>
  <sheetViews>
    <sheetView workbookViewId="0"/>
  </sheetViews>
  <sheetFormatPr defaultRowHeight="15" x14ac:dyDescent="0.25"/>
  <cols>
    <col min="1" max="1" width="2.5703125" customWidth="1"/>
    <col min="2" max="2" width="15.85546875" customWidth="1"/>
    <col min="3" max="10" width="9.7109375" customWidth="1"/>
    <col min="11" max="11" width="10.140625" customWidth="1"/>
  </cols>
  <sheetData>
    <row r="2" spans="2:13" ht="18.75" x14ac:dyDescent="0.3">
      <c r="B2" s="487" t="s">
        <v>136</v>
      </c>
      <c r="C2" s="488"/>
      <c r="D2" s="488"/>
      <c r="E2" s="488"/>
      <c r="F2" s="488"/>
      <c r="G2" s="488"/>
      <c r="H2" s="488"/>
      <c r="I2" s="488"/>
      <c r="J2" s="488"/>
      <c r="K2" s="488"/>
      <c r="L2" s="488"/>
      <c r="M2" s="489"/>
    </row>
    <row r="4" spans="2:13" x14ac:dyDescent="0.25">
      <c r="C4" s="484" t="s">
        <v>121</v>
      </c>
      <c r="D4" s="485"/>
      <c r="E4" s="485"/>
      <c r="F4" s="485"/>
      <c r="G4" s="485"/>
      <c r="H4" s="485"/>
      <c r="I4" s="485"/>
      <c r="J4" s="486"/>
      <c r="K4" s="484" t="s">
        <v>122</v>
      </c>
      <c r="L4" s="485"/>
      <c r="M4" s="64" t="s">
        <v>123</v>
      </c>
    </row>
    <row r="5" spans="2:13" s="2" customFormat="1" ht="75" customHeight="1" x14ac:dyDescent="0.25">
      <c r="B5" s="54" t="s">
        <v>134</v>
      </c>
      <c r="C5" s="55" t="s">
        <v>124</v>
      </c>
      <c r="D5" s="52" t="s">
        <v>133</v>
      </c>
      <c r="E5" s="52" t="s">
        <v>125</v>
      </c>
      <c r="F5" s="52" t="s">
        <v>126</v>
      </c>
      <c r="G5" s="52" t="s">
        <v>127</v>
      </c>
      <c r="H5" s="52" t="s">
        <v>128</v>
      </c>
      <c r="I5" s="52" t="s">
        <v>129</v>
      </c>
      <c r="J5" s="56" t="s">
        <v>130</v>
      </c>
      <c r="K5" s="52" t="s">
        <v>135</v>
      </c>
      <c r="L5" s="52" t="s">
        <v>131</v>
      </c>
      <c r="M5" s="52" t="s">
        <v>132</v>
      </c>
    </row>
    <row r="6" spans="2:13" x14ac:dyDescent="0.25">
      <c r="B6" s="53" cm="1">
        <f t="array" ref="B6">ROW(1:1)</f>
        <v>1</v>
      </c>
      <c r="C6" s="57"/>
      <c r="D6" s="58"/>
      <c r="E6" s="58"/>
      <c r="F6" s="58"/>
      <c r="G6" s="58"/>
      <c r="H6" s="58"/>
      <c r="I6" s="59"/>
      <c r="J6" s="60">
        <f>SUM(Table2[[#This Row],[Low-Income Units]:[Structured Residential Parking]])</f>
        <v>0</v>
      </c>
      <c r="K6" s="61"/>
      <c r="L6" s="65"/>
      <c r="M6" s="67">
        <f>SUM(Table2[[#This Row],[Total Residential Gross Square Footage]],Table2[[#This Row],[Gross Square Footage]])</f>
        <v>0</v>
      </c>
    </row>
    <row r="7" spans="2:13" x14ac:dyDescent="0.25">
      <c r="B7" s="53" cm="1">
        <f t="array" ref="B7">ROW(2:2)</f>
        <v>2</v>
      </c>
      <c r="C7" s="61"/>
      <c r="D7" s="62"/>
      <c r="E7" s="62"/>
      <c r="F7" s="62"/>
      <c r="G7" s="62"/>
      <c r="H7" s="62"/>
      <c r="I7" s="62"/>
      <c r="J7" s="63">
        <f>SUM(Table2[[#This Row],[Low-Income Units]:[Structured Residential Parking]])</f>
        <v>0</v>
      </c>
      <c r="K7" s="61"/>
      <c r="L7" s="66"/>
      <c r="M7" s="67">
        <f>SUM(Table2[[#This Row],[Total Residential Gross Square Footage]],Table2[[#This Row],[Gross Square Footage]])</f>
        <v>0</v>
      </c>
    </row>
    <row r="8" spans="2:13" x14ac:dyDescent="0.25">
      <c r="B8" s="53" cm="1">
        <f t="array" ref="B8">ROW(3:3)</f>
        <v>3</v>
      </c>
      <c r="C8" s="61"/>
      <c r="D8" s="62"/>
      <c r="E8" s="62"/>
      <c r="F8" s="62"/>
      <c r="G8" s="62"/>
      <c r="H8" s="62"/>
      <c r="I8" s="62"/>
      <c r="J8" s="63">
        <f>SUM(Table2[[#This Row],[Low-Income Units]:[Structured Residential Parking]])</f>
        <v>0</v>
      </c>
      <c r="K8" s="61"/>
      <c r="L8" s="66"/>
      <c r="M8" s="67">
        <f>SUM(Table2[[#This Row],[Total Residential Gross Square Footage]],Table2[[#This Row],[Gross Square Footage]])</f>
        <v>0</v>
      </c>
    </row>
    <row r="9" spans="2:13" x14ac:dyDescent="0.25">
      <c r="B9" s="53" cm="1">
        <f t="array" ref="B9">ROW(4:4)</f>
        <v>4</v>
      </c>
      <c r="C9" s="61"/>
      <c r="D9" s="62"/>
      <c r="E9" s="62"/>
      <c r="F9" s="62"/>
      <c r="G9" s="62"/>
      <c r="H9" s="62"/>
      <c r="I9" s="62"/>
      <c r="J9" s="63">
        <f>SUM(Table2[[#This Row],[Low-Income Units]:[Structured Residential Parking]])</f>
        <v>0</v>
      </c>
      <c r="K9" s="61"/>
      <c r="L9" s="66"/>
      <c r="M9" s="67">
        <f>SUM(Table2[[#This Row],[Total Residential Gross Square Footage]],Table2[[#This Row],[Gross Square Footage]])</f>
        <v>0</v>
      </c>
    </row>
    <row r="10" spans="2:13" x14ac:dyDescent="0.25">
      <c r="B10" s="53" cm="1">
        <f t="array" ref="B10">ROW(5:5)</f>
        <v>5</v>
      </c>
      <c r="C10" s="61"/>
      <c r="D10" s="62"/>
      <c r="E10" s="62"/>
      <c r="F10" s="62"/>
      <c r="G10" s="62"/>
      <c r="H10" s="62"/>
      <c r="I10" s="62"/>
      <c r="J10" s="63">
        <f>SUM(Table2[[#This Row],[Low-Income Units]:[Structured Residential Parking]])</f>
        <v>0</v>
      </c>
      <c r="K10" s="61"/>
      <c r="L10" s="66"/>
      <c r="M10" s="67">
        <f>SUM(Table2[[#This Row],[Total Residential Gross Square Footage]],Table2[[#This Row],[Gross Square Footage]])</f>
        <v>0</v>
      </c>
    </row>
    <row r="11" spans="2:13" x14ac:dyDescent="0.25">
      <c r="B11" s="53" cm="1">
        <f t="array" ref="B11">ROW(6:6)</f>
        <v>6</v>
      </c>
      <c r="C11" s="61"/>
      <c r="D11" s="62"/>
      <c r="E11" s="62"/>
      <c r="F11" s="62"/>
      <c r="G11" s="62"/>
      <c r="H11" s="62"/>
      <c r="I11" s="62"/>
      <c r="J11" s="63">
        <f>SUM(Table2[[#This Row],[Low-Income Units]:[Structured Residential Parking]])</f>
        <v>0</v>
      </c>
      <c r="K11" s="61"/>
      <c r="L11" s="66"/>
      <c r="M11" s="67">
        <f>SUM(Table2[[#This Row],[Total Residential Gross Square Footage]],Table2[[#This Row],[Gross Square Footage]])</f>
        <v>0</v>
      </c>
    </row>
    <row r="12" spans="2:13" x14ac:dyDescent="0.25">
      <c r="B12" s="53" cm="1">
        <f t="array" ref="B12">ROW(7:7)</f>
        <v>7</v>
      </c>
      <c r="C12" s="61"/>
      <c r="D12" s="62"/>
      <c r="E12" s="62"/>
      <c r="F12" s="62"/>
      <c r="G12" s="62"/>
      <c r="H12" s="62"/>
      <c r="I12" s="62"/>
      <c r="J12" s="63">
        <f>SUM(Table2[[#This Row],[Low-Income Units]:[Structured Residential Parking]])</f>
        <v>0</v>
      </c>
      <c r="K12" s="61"/>
      <c r="L12" s="66"/>
      <c r="M12" s="67">
        <f>SUM(Table2[[#This Row],[Total Residential Gross Square Footage]],Table2[[#This Row],[Gross Square Footage]])</f>
        <v>0</v>
      </c>
    </row>
    <row r="13" spans="2:13" x14ac:dyDescent="0.25">
      <c r="B13" s="53" cm="1">
        <f t="array" ref="B13">ROW(8:8)</f>
        <v>8</v>
      </c>
      <c r="C13" s="61"/>
      <c r="D13" s="62"/>
      <c r="E13" s="62"/>
      <c r="F13" s="62"/>
      <c r="G13" s="62"/>
      <c r="H13" s="62"/>
      <c r="I13" s="62"/>
      <c r="J13" s="63">
        <f>SUM(Table2[[#This Row],[Low-Income Units]:[Structured Residential Parking]])</f>
        <v>0</v>
      </c>
      <c r="K13" s="61"/>
      <c r="L13" s="66"/>
      <c r="M13" s="67">
        <f>SUM(Table2[[#This Row],[Total Residential Gross Square Footage]],Table2[[#This Row],[Gross Square Footage]])</f>
        <v>0</v>
      </c>
    </row>
    <row r="14" spans="2:13" x14ac:dyDescent="0.25">
      <c r="B14" s="53" cm="1">
        <f t="array" ref="B14">ROW(9:9)</f>
        <v>9</v>
      </c>
      <c r="C14" s="61"/>
      <c r="D14" s="62"/>
      <c r="E14" s="62"/>
      <c r="F14" s="62"/>
      <c r="G14" s="62"/>
      <c r="H14" s="62"/>
      <c r="I14" s="62"/>
      <c r="J14" s="63">
        <f>SUM(Table2[[#This Row],[Low-Income Units]:[Structured Residential Parking]])</f>
        <v>0</v>
      </c>
      <c r="K14" s="61"/>
      <c r="L14" s="66"/>
      <c r="M14" s="67">
        <f>SUM(Table2[[#This Row],[Total Residential Gross Square Footage]],Table2[[#This Row],[Gross Square Footage]])</f>
        <v>0</v>
      </c>
    </row>
    <row r="15" spans="2:13" x14ac:dyDescent="0.25">
      <c r="B15" s="53" cm="1">
        <f t="array" ref="B15">ROW(10:10)</f>
        <v>10</v>
      </c>
      <c r="C15" s="61"/>
      <c r="D15" s="62"/>
      <c r="E15" s="62"/>
      <c r="F15" s="62"/>
      <c r="G15" s="62"/>
      <c r="H15" s="62"/>
      <c r="I15" s="62"/>
      <c r="J15" s="63">
        <f>SUM(Table2[[#This Row],[Low-Income Units]:[Structured Residential Parking]])</f>
        <v>0</v>
      </c>
      <c r="K15" s="61"/>
      <c r="L15" s="66"/>
      <c r="M15" s="67">
        <f>SUM(Table2[[#This Row],[Total Residential Gross Square Footage]],Table2[[#This Row],[Gross Square Footage]])</f>
        <v>0</v>
      </c>
    </row>
    <row r="16" spans="2:13" x14ac:dyDescent="0.25">
      <c r="B16" s="53" cm="1">
        <f t="array" ref="B16">ROW(11:11)</f>
        <v>11</v>
      </c>
      <c r="C16" s="61"/>
      <c r="D16" s="62"/>
      <c r="E16" s="62"/>
      <c r="F16" s="62"/>
      <c r="G16" s="62"/>
      <c r="H16" s="62"/>
      <c r="I16" s="62"/>
      <c r="J16" s="63">
        <f>SUM(Table2[[#This Row],[Low-Income Units]:[Structured Residential Parking]])</f>
        <v>0</v>
      </c>
      <c r="K16" s="61"/>
      <c r="L16" s="66"/>
      <c r="M16" s="67">
        <f>SUM(Table2[[#This Row],[Total Residential Gross Square Footage]],Table2[[#This Row],[Gross Square Footage]])</f>
        <v>0</v>
      </c>
    </row>
    <row r="17" spans="2:13" x14ac:dyDescent="0.25">
      <c r="B17" s="53" cm="1">
        <f t="array" ref="B17">ROW(12:12)</f>
        <v>12</v>
      </c>
      <c r="C17" s="61"/>
      <c r="D17" s="62"/>
      <c r="E17" s="62"/>
      <c r="F17" s="62"/>
      <c r="G17" s="62"/>
      <c r="H17" s="62"/>
      <c r="I17" s="62"/>
      <c r="J17" s="63">
        <f>SUM(Table2[[#This Row],[Low-Income Units]:[Structured Residential Parking]])</f>
        <v>0</v>
      </c>
      <c r="K17" s="61"/>
      <c r="L17" s="66"/>
      <c r="M17" s="67">
        <f>SUM(Table2[[#This Row],[Total Residential Gross Square Footage]],Table2[[#This Row],[Gross Square Footage]])</f>
        <v>0</v>
      </c>
    </row>
    <row r="18" spans="2:13" x14ac:dyDescent="0.25">
      <c r="B18" s="53" cm="1">
        <f t="array" ref="B18">ROW(13:13)</f>
        <v>13</v>
      </c>
      <c r="C18" s="61"/>
      <c r="D18" s="62"/>
      <c r="E18" s="62"/>
      <c r="F18" s="62"/>
      <c r="G18" s="62"/>
      <c r="H18" s="62"/>
      <c r="I18" s="62"/>
      <c r="J18" s="63">
        <f>SUM(Table2[[#This Row],[Low-Income Units]:[Structured Residential Parking]])</f>
        <v>0</v>
      </c>
      <c r="K18" s="61"/>
      <c r="L18" s="66"/>
      <c r="M18" s="67">
        <f>SUM(Table2[[#This Row],[Total Residential Gross Square Footage]],Table2[[#This Row],[Gross Square Footage]])</f>
        <v>0</v>
      </c>
    </row>
    <row r="19" spans="2:13" x14ac:dyDescent="0.25">
      <c r="B19" s="53" cm="1">
        <f t="array" ref="B19">ROW(14:14)</f>
        <v>14</v>
      </c>
      <c r="C19" s="61"/>
      <c r="D19" s="62"/>
      <c r="E19" s="62"/>
      <c r="F19" s="62"/>
      <c r="G19" s="62"/>
      <c r="H19" s="62"/>
      <c r="I19" s="62"/>
      <c r="J19" s="63">
        <f>SUM(Table2[[#This Row],[Low-Income Units]:[Structured Residential Parking]])</f>
        <v>0</v>
      </c>
      <c r="K19" s="61"/>
      <c r="L19" s="66"/>
      <c r="M19" s="67">
        <f>SUM(Table2[[#This Row],[Total Residential Gross Square Footage]],Table2[[#This Row],[Gross Square Footage]])</f>
        <v>0</v>
      </c>
    </row>
    <row r="20" spans="2:13" x14ac:dyDescent="0.25">
      <c r="B20" s="53" cm="1">
        <f t="array" ref="B20">ROW(15:15)</f>
        <v>15</v>
      </c>
      <c r="C20" s="61"/>
      <c r="D20" s="62"/>
      <c r="E20" s="62"/>
      <c r="F20" s="62"/>
      <c r="G20" s="62"/>
      <c r="H20" s="62"/>
      <c r="I20" s="62"/>
      <c r="J20" s="63">
        <f>SUM(Table2[[#This Row],[Low-Income Units]:[Structured Residential Parking]])</f>
        <v>0</v>
      </c>
      <c r="K20" s="61"/>
      <c r="L20" s="66"/>
      <c r="M20" s="67">
        <f>SUM(Table2[[#This Row],[Total Residential Gross Square Footage]],Table2[[#This Row],[Gross Square Footage]])</f>
        <v>0</v>
      </c>
    </row>
    <row r="21" spans="2:13" x14ac:dyDescent="0.25">
      <c r="B21" s="53" cm="1">
        <f t="array" ref="B21">ROW(16:16)</f>
        <v>16</v>
      </c>
      <c r="C21" s="61"/>
      <c r="D21" s="62"/>
      <c r="E21" s="62"/>
      <c r="F21" s="62"/>
      <c r="G21" s="62"/>
      <c r="H21" s="62"/>
      <c r="I21" s="62"/>
      <c r="J21" s="63">
        <f>SUM(Table2[[#This Row],[Low-Income Units]:[Structured Residential Parking]])</f>
        <v>0</v>
      </c>
      <c r="K21" s="61"/>
      <c r="L21" s="66"/>
      <c r="M21" s="67">
        <f>SUM(Table2[[#This Row],[Total Residential Gross Square Footage]],Table2[[#This Row],[Gross Square Footage]])</f>
        <v>0</v>
      </c>
    </row>
    <row r="22" spans="2:13" x14ac:dyDescent="0.25">
      <c r="B22" s="53" cm="1">
        <f t="array" ref="B22">ROW(17:17)</f>
        <v>17</v>
      </c>
      <c r="C22" s="61"/>
      <c r="D22" s="62"/>
      <c r="E22" s="62"/>
      <c r="F22" s="62"/>
      <c r="G22" s="62"/>
      <c r="H22" s="62"/>
      <c r="I22" s="62"/>
      <c r="J22" s="63">
        <f>SUM(Table2[[#This Row],[Low-Income Units]:[Structured Residential Parking]])</f>
        <v>0</v>
      </c>
      <c r="K22" s="61"/>
      <c r="L22" s="66"/>
      <c r="M22" s="67">
        <f>SUM(Table2[[#This Row],[Total Residential Gross Square Footage]],Table2[[#This Row],[Gross Square Footage]])</f>
        <v>0</v>
      </c>
    </row>
    <row r="23" spans="2:13" x14ac:dyDescent="0.25">
      <c r="B23" s="53" cm="1">
        <f t="array" ref="B23">ROW(18:18)</f>
        <v>18</v>
      </c>
      <c r="C23" s="61"/>
      <c r="D23" s="62"/>
      <c r="E23" s="62"/>
      <c r="F23" s="62"/>
      <c r="G23" s="62"/>
      <c r="H23" s="62"/>
      <c r="I23" s="62"/>
      <c r="J23" s="63">
        <f>SUM(Table2[[#This Row],[Low-Income Units]:[Structured Residential Parking]])</f>
        <v>0</v>
      </c>
      <c r="K23" s="61"/>
      <c r="L23" s="66"/>
      <c r="M23" s="67">
        <f>SUM(Table2[[#This Row],[Total Residential Gross Square Footage]],Table2[[#This Row],[Gross Square Footage]])</f>
        <v>0</v>
      </c>
    </row>
    <row r="24" spans="2:13" x14ac:dyDescent="0.25">
      <c r="B24" s="53" cm="1">
        <f t="array" ref="B24">ROW(19:19)</f>
        <v>19</v>
      </c>
      <c r="C24" s="61"/>
      <c r="D24" s="62"/>
      <c r="E24" s="62"/>
      <c r="F24" s="62"/>
      <c r="G24" s="62"/>
      <c r="H24" s="62"/>
      <c r="I24" s="62"/>
      <c r="J24" s="63">
        <f>SUM(Table2[[#This Row],[Low-Income Units]:[Structured Residential Parking]])</f>
        <v>0</v>
      </c>
      <c r="K24" s="61"/>
      <c r="L24" s="66"/>
      <c r="M24" s="67">
        <f>SUM(Table2[[#This Row],[Total Residential Gross Square Footage]],Table2[[#This Row],[Gross Square Footage]])</f>
        <v>0</v>
      </c>
    </row>
    <row r="25" spans="2:13" x14ac:dyDescent="0.25">
      <c r="B25" s="53" cm="1">
        <f t="array" ref="B25">ROW(20:20)</f>
        <v>20</v>
      </c>
      <c r="C25" s="61"/>
      <c r="D25" s="62"/>
      <c r="E25" s="62"/>
      <c r="F25" s="62"/>
      <c r="G25" s="62"/>
      <c r="H25" s="62"/>
      <c r="I25" s="62"/>
      <c r="J25" s="63">
        <f>SUM(Table2[[#This Row],[Low-Income Units]:[Structured Residential Parking]])</f>
        <v>0</v>
      </c>
      <c r="K25" s="61"/>
      <c r="L25" s="66"/>
      <c r="M25" s="67">
        <f>SUM(Table2[[#This Row],[Total Residential Gross Square Footage]],Table2[[#This Row],[Gross Square Footage]])</f>
        <v>0</v>
      </c>
    </row>
    <row r="26" spans="2:13" x14ac:dyDescent="0.25">
      <c r="B26" s="53" cm="1">
        <f t="array" ref="B26">ROW(21:21)</f>
        <v>21</v>
      </c>
      <c r="C26" s="61"/>
      <c r="D26" s="62"/>
      <c r="E26" s="62"/>
      <c r="F26" s="62"/>
      <c r="G26" s="62"/>
      <c r="H26" s="62"/>
      <c r="I26" s="62"/>
      <c r="J26" s="63">
        <f>SUM(Table2[[#This Row],[Low-Income Units]:[Structured Residential Parking]])</f>
        <v>0</v>
      </c>
      <c r="K26" s="61"/>
      <c r="L26" s="66"/>
      <c r="M26" s="67">
        <f>SUM(Table2[[#This Row],[Total Residential Gross Square Footage]],Table2[[#This Row],[Gross Square Footage]])</f>
        <v>0</v>
      </c>
    </row>
    <row r="27" spans="2:13" x14ac:dyDescent="0.25">
      <c r="B27" s="53" cm="1">
        <f t="array" ref="B27">ROW(22:22)</f>
        <v>22</v>
      </c>
      <c r="C27" s="61"/>
      <c r="D27" s="62"/>
      <c r="E27" s="62"/>
      <c r="F27" s="62"/>
      <c r="G27" s="62"/>
      <c r="H27" s="62"/>
      <c r="I27" s="62"/>
      <c r="J27" s="63">
        <f>SUM(Table2[[#This Row],[Low-Income Units]:[Structured Residential Parking]])</f>
        <v>0</v>
      </c>
      <c r="K27" s="61"/>
      <c r="L27" s="66"/>
      <c r="M27" s="67">
        <f>SUM(Table2[[#This Row],[Total Residential Gross Square Footage]],Table2[[#This Row],[Gross Square Footage]])</f>
        <v>0</v>
      </c>
    </row>
    <row r="28" spans="2:13" x14ac:dyDescent="0.25">
      <c r="B28" s="53" cm="1">
        <f t="array" ref="B28">ROW(23:23)</f>
        <v>23</v>
      </c>
      <c r="C28" s="61"/>
      <c r="D28" s="62"/>
      <c r="E28" s="62"/>
      <c r="F28" s="62"/>
      <c r="G28" s="62"/>
      <c r="H28" s="62"/>
      <c r="I28" s="62"/>
      <c r="J28" s="63">
        <f>SUM(Table2[[#This Row],[Low-Income Units]:[Structured Residential Parking]])</f>
        <v>0</v>
      </c>
      <c r="K28" s="61"/>
      <c r="L28" s="66"/>
      <c r="M28" s="67">
        <f>SUM(Table2[[#This Row],[Total Residential Gross Square Footage]],Table2[[#This Row],[Gross Square Footage]])</f>
        <v>0</v>
      </c>
    </row>
    <row r="29" spans="2:13" x14ac:dyDescent="0.25">
      <c r="B29" s="53" cm="1">
        <f t="array" ref="B29">ROW(24:24)</f>
        <v>24</v>
      </c>
      <c r="C29" s="61"/>
      <c r="D29" s="62"/>
      <c r="E29" s="62"/>
      <c r="F29" s="62"/>
      <c r="G29" s="62"/>
      <c r="H29" s="62"/>
      <c r="I29" s="62"/>
      <c r="J29" s="63">
        <f>SUM(Table2[[#This Row],[Low-Income Units]:[Structured Residential Parking]])</f>
        <v>0</v>
      </c>
      <c r="K29" s="61"/>
      <c r="L29" s="66"/>
      <c r="M29" s="67">
        <f>SUM(Table2[[#This Row],[Total Residential Gross Square Footage]],Table2[[#This Row],[Gross Square Footage]])</f>
        <v>0</v>
      </c>
    </row>
    <row r="30" spans="2:13" x14ac:dyDescent="0.25">
      <c r="B30" s="53" cm="1">
        <f t="array" ref="B30">ROW(25:25)</f>
        <v>25</v>
      </c>
      <c r="C30" s="61"/>
      <c r="D30" s="62"/>
      <c r="E30" s="62"/>
      <c r="F30" s="62"/>
      <c r="G30" s="62"/>
      <c r="H30" s="62"/>
      <c r="I30" s="62"/>
      <c r="J30" s="63">
        <f>SUM(Table2[[#This Row],[Low-Income Units]:[Structured Residential Parking]])</f>
        <v>0</v>
      </c>
      <c r="K30" s="61"/>
      <c r="L30" s="66"/>
      <c r="M30" s="67">
        <f>SUM(Table2[[#This Row],[Total Residential Gross Square Footage]],Table2[[#This Row],[Gross Square Footage]])</f>
        <v>0</v>
      </c>
    </row>
    <row r="31" spans="2:13" x14ac:dyDescent="0.25">
      <c r="B31" s="53" cm="1">
        <f t="array" ref="B31">ROW(26:26)</f>
        <v>26</v>
      </c>
      <c r="C31" s="61"/>
      <c r="D31" s="62"/>
      <c r="E31" s="62"/>
      <c r="F31" s="62"/>
      <c r="G31" s="62"/>
      <c r="H31" s="62"/>
      <c r="I31" s="62"/>
      <c r="J31" s="63">
        <f>SUM(Table2[[#This Row],[Low-Income Units]:[Structured Residential Parking]])</f>
        <v>0</v>
      </c>
      <c r="K31" s="61"/>
      <c r="L31" s="66"/>
      <c r="M31" s="67">
        <f>SUM(Table2[[#This Row],[Total Residential Gross Square Footage]],Table2[[#This Row],[Gross Square Footage]])</f>
        <v>0</v>
      </c>
    </row>
    <row r="32" spans="2:13" x14ac:dyDescent="0.25">
      <c r="B32" s="53" cm="1">
        <f t="array" ref="B32">ROW(27:27)</f>
        <v>27</v>
      </c>
      <c r="C32" s="61"/>
      <c r="D32" s="62"/>
      <c r="E32" s="62"/>
      <c r="F32" s="62"/>
      <c r="G32" s="62"/>
      <c r="H32" s="62"/>
      <c r="I32" s="62"/>
      <c r="J32" s="63">
        <f>SUM(Table2[[#This Row],[Low-Income Units]:[Structured Residential Parking]])</f>
        <v>0</v>
      </c>
      <c r="K32" s="61"/>
      <c r="L32" s="66"/>
      <c r="M32" s="67">
        <f>SUM(Table2[[#This Row],[Total Residential Gross Square Footage]],Table2[[#This Row],[Gross Square Footage]])</f>
        <v>0</v>
      </c>
    </row>
    <row r="33" spans="2:13" x14ac:dyDescent="0.25">
      <c r="B33" s="53" cm="1">
        <f t="array" ref="B33">ROW(28:28)</f>
        <v>28</v>
      </c>
      <c r="C33" s="61"/>
      <c r="D33" s="62"/>
      <c r="E33" s="62"/>
      <c r="F33" s="62"/>
      <c r="G33" s="62"/>
      <c r="H33" s="62"/>
      <c r="I33" s="62"/>
      <c r="J33" s="63">
        <f>SUM(Table2[[#This Row],[Low-Income Units]:[Structured Residential Parking]])</f>
        <v>0</v>
      </c>
      <c r="K33" s="61"/>
      <c r="L33" s="66"/>
      <c r="M33" s="67">
        <f>SUM(Table2[[#This Row],[Total Residential Gross Square Footage]],Table2[[#This Row],[Gross Square Footage]])</f>
        <v>0</v>
      </c>
    </row>
    <row r="34" spans="2:13" x14ac:dyDescent="0.25">
      <c r="B34" s="53" cm="1">
        <f t="array" ref="B34">ROW(29:29)</f>
        <v>29</v>
      </c>
      <c r="C34" s="61"/>
      <c r="D34" s="62"/>
      <c r="E34" s="62"/>
      <c r="F34" s="62"/>
      <c r="G34" s="62"/>
      <c r="H34" s="62"/>
      <c r="I34" s="62"/>
      <c r="J34" s="63">
        <f>SUM(Table2[[#This Row],[Low-Income Units]:[Structured Residential Parking]])</f>
        <v>0</v>
      </c>
      <c r="K34" s="61"/>
      <c r="L34" s="66"/>
      <c r="M34" s="67">
        <f>SUM(Table2[[#This Row],[Total Residential Gross Square Footage]],Table2[[#This Row],[Gross Square Footage]])</f>
        <v>0</v>
      </c>
    </row>
    <row r="35" spans="2:13" x14ac:dyDescent="0.25">
      <c r="B35" s="53" cm="1">
        <f t="array" ref="B35">ROW(30:30)</f>
        <v>30</v>
      </c>
      <c r="C35" s="61"/>
      <c r="D35" s="62"/>
      <c r="E35" s="62"/>
      <c r="F35" s="62"/>
      <c r="G35" s="62"/>
      <c r="H35" s="62"/>
      <c r="I35" s="62"/>
      <c r="J35" s="63">
        <f>SUM(Table2[[#This Row],[Low-Income Units]:[Structured Residential Parking]])</f>
        <v>0</v>
      </c>
      <c r="K35" s="57"/>
      <c r="L35" s="59"/>
      <c r="M35" s="67">
        <f>SUM(Table2[[#This Row],[Total Residential Gross Square Footage]],Table2[[#This Row],[Gross Square Footage]])</f>
        <v>0</v>
      </c>
    </row>
    <row r="36" spans="2:13" x14ac:dyDescent="0.25">
      <c r="B36" s="53" cm="1">
        <f t="array" ref="B36">ROW(31:31)</f>
        <v>31</v>
      </c>
      <c r="C36" s="61"/>
      <c r="D36" s="62"/>
      <c r="E36" s="62"/>
      <c r="F36" s="62"/>
      <c r="G36" s="62"/>
      <c r="H36" s="62"/>
      <c r="I36" s="62"/>
      <c r="J36" s="63">
        <f>SUM(Table2[[#This Row],[Low-Income Units]:[Structured Residential Parking]])</f>
        <v>0</v>
      </c>
      <c r="K36" s="61"/>
      <c r="L36" s="68"/>
      <c r="M36" s="67">
        <f>SUM(Table2[[#This Row],[Total Residential Gross Square Footage]],Table2[[#This Row],[Gross Square Footage]])</f>
        <v>0</v>
      </c>
    </row>
    <row r="37" spans="2:13" x14ac:dyDescent="0.25">
      <c r="B37" s="72" t="s">
        <v>61</v>
      </c>
      <c r="C37" s="70">
        <f>SUBTOTAL(109,Table2['# of Floors])</f>
        <v>0</v>
      </c>
      <c r="D37" s="71">
        <f>SUBTOTAL(109,Table2[Low-Income Units])</f>
        <v>0</v>
      </c>
      <c r="E37" s="71">
        <f>SUBTOTAL(109,Table2[Common Area/ Manager Units])</f>
        <v>0</v>
      </c>
      <c r="F37" s="71">
        <f>SUBTOTAL(109,Table2[Market Rate Units])</f>
        <v>0</v>
      </c>
      <c r="G37" s="71">
        <f>SUBTOTAL(109,Table2[Common Area for Residential Services])</f>
        <v>0</v>
      </c>
      <c r="H37" s="71">
        <f>SUBTOTAL(109,Table2[Other Common Area])</f>
        <v>0</v>
      </c>
      <c r="I37" s="71">
        <f>SUBTOTAL(109,Table2[Structured Residential Parking])</f>
        <v>0</v>
      </c>
      <c r="J37" s="73">
        <f>SUBTOTAL(109,Table2[Total Residential Gross Square Footage])</f>
        <v>0</v>
      </c>
      <c r="K37" s="70">
        <f>SUBTOTAL(109,Table2['# of Floors (Non-Residential)])</f>
        <v>0</v>
      </c>
      <c r="L37" s="74">
        <f>SUBTOTAL(109,Table2[Gross Square Footage])</f>
        <v>0</v>
      </c>
      <c r="M37" s="69">
        <f>SUBTOTAL(109,Table2[Total Gross Square Footage])</f>
        <v>0</v>
      </c>
    </row>
  </sheetData>
  <mergeCells count="3">
    <mergeCell ref="C4:J4"/>
    <mergeCell ref="K4:L4"/>
    <mergeCell ref="B2:M2"/>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82C4-67A2-48A6-A5C8-6013697E3944}">
  <dimension ref="A9:V132"/>
  <sheetViews>
    <sheetView topLeftCell="A74" workbookViewId="0"/>
  </sheetViews>
  <sheetFormatPr defaultColWidth="9.140625" defaultRowHeight="15" x14ac:dyDescent="0.2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2" max="12" width="9.85546875" bestFit="1" customWidth="1"/>
    <col min="18" max="18" width="0.85546875" customWidth="1"/>
    <col min="19" max="19" width="10.85546875" customWidth="1"/>
    <col min="22" max="22" width="1.85546875" customWidth="1"/>
  </cols>
  <sheetData>
    <row r="9" spans="2:22" ht="9" customHeight="1" thickBot="1" x14ac:dyDescent="0.3"/>
    <row r="10" spans="2:22" ht="9" customHeight="1" x14ac:dyDescent="0.25">
      <c r="B10" s="208"/>
      <c r="C10" s="209"/>
      <c r="D10" s="209"/>
      <c r="E10" s="209"/>
      <c r="F10" s="209"/>
      <c r="G10" s="209"/>
      <c r="H10" s="209"/>
      <c r="I10" s="210"/>
      <c r="J10" s="210"/>
      <c r="K10" s="210"/>
      <c r="L10" s="210"/>
      <c r="M10" s="209"/>
      <c r="N10" s="209"/>
      <c r="O10" s="211"/>
      <c r="P10" s="211"/>
      <c r="Q10" s="211"/>
      <c r="R10" s="211"/>
      <c r="S10" s="211"/>
      <c r="T10" s="211"/>
      <c r="U10" s="211"/>
      <c r="V10" s="212"/>
    </row>
    <row r="11" spans="2:22" ht="18.75" x14ac:dyDescent="0.3">
      <c r="B11" s="213"/>
      <c r="C11" s="490" t="s">
        <v>255</v>
      </c>
      <c r="D11" s="490"/>
      <c r="E11" s="490"/>
      <c r="F11" s="490"/>
      <c r="G11" s="490"/>
      <c r="H11" s="490"/>
      <c r="I11" s="490"/>
      <c r="J11" s="490"/>
      <c r="K11" s="490"/>
      <c r="L11" s="490"/>
      <c r="M11" s="490"/>
      <c r="N11" s="490"/>
      <c r="O11" s="490"/>
      <c r="P11" s="490"/>
      <c r="Q11" s="490"/>
      <c r="R11" s="490"/>
      <c r="S11" s="490"/>
      <c r="T11" s="490"/>
      <c r="U11" s="490"/>
      <c r="V11" s="214"/>
    </row>
    <row r="12" spans="2:22" ht="15" customHeight="1" x14ac:dyDescent="0.25">
      <c r="B12" s="213"/>
      <c r="C12" s="215"/>
      <c r="D12" s="215"/>
      <c r="E12" s="215"/>
      <c r="F12" s="215"/>
      <c r="G12" s="215"/>
      <c r="H12" s="215"/>
      <c r="I12" s="51"/>
      <c r="K12" s="51"/>
      <c r="L12" s="51"/>
      <c r="M12" s="215"/>
      <c r="N12" s="215"/>
      <c r="O12" s="216"/>
      <c r="P12" s="216"/>
      <c r="Q12" s="216"/>
      <c r="R12" s="216"/>
      <c r="S12" s="216"/>
      <c r="T12" s="216"/>
      <c r="U12" s="216"/>
      <c r="V12" s="214"/>
    </row>
    <row r="13" spans="2:22" x14ac:dyDescent="0.25">
      <c r="B13" s="213"/>
      <c r="D13" s="217" t="s">
        <v>256</v>
      </c>
      <c r="E13" s="51"/>
      <c r="F13" s="218" t="s">
        <v>257</v>
      </c>
      <c r="G13" s="219"/>
      <c r="H13" s="219"/>
      <c r="I13" s="219"/>
      <c r="J13" s="219"/>
      <c r="K13" s="219"/>
      <c r="L13" s="215"/>
      <c r="M13" s="215"/>
      <c r="N13" s="215"/>
      <c r="O13" s="215"/>
      <c r="P13" s="215"/>
      <c r="Q13" s="215"/>
      <c r="R13" s="215"/>
      <c r="S13" s="215"/>
      <c r="T13" s="215"/>
      <c r="U13" s="215"/>
      <c r="V13" s="220"/>
    </row>
    <row r="14" spans="2:22" ht="7.5" customHeight="1" thickBot="1" x14ac:dyDescent="0.3">
      <c r="B14" s="213"/>
      <c r="C14" s="215"/>
      <c r="D14" s="50"/>
      <c r="E14" s="51"/>
      <c r="F14" s="51"/>
      <c r="G14" s="51"/>
      <c r="H14" s="51"/>
      <c r="I14" s="51"/>
      <c r="J14" s="51"/>
      <c r="K14" s="215"/>
      <c r="L14" s="51"/>
      <c r="M14" s="215"/>
      <c r="N14" s="215"/>
      <c r="O14" s="215"/>
      <c r="P14" s="215"/>
      <c r="Q14" s="215"/>
      <c r="R14" s="215"/>
      <c r="S14" s="215"/>
      <c r="T14" s="215"/>
      <c r="U14" s="215"/>
      <c r="V14" s="220"/>
    </row>
    <row r="15" spans="2:22" x14ac:dyDescent="0.25">
      <c r="B15" s="213"/>
      <c r="D15" s="217" t="s">
        <v>258</v>
      </c>
      <c r="E15" s="51"/>
      <c r="F15" s="221"/>
      <c r="G15" s="51"/>
      <c r="H15" s="51"/>
      <c r="I15" s="491" t="s">
        <v>259</v>
      </c>
      <c r="J15" s="491" t="s">
        <v>260</v>
      </c>
      <c r="K15" s="494" t="s">
        <v>121</v>
      </c>
      <c r="L15" s="495"/>
      <c r="M15" s="495"/>
      <c r="N15" s="495"/>
      <c r="O15" s="495"/>
      <c r="P15" s="495"/>
      <c r="Q15" s="495"/>
      <c r="R15" s="222"/>
      <c r="S15" s="496" t="s">
        <v>122</v>
      </c>
      <c r="T15" s="496"/>
      <c r="U15" s="497"/>
      <c r="V15" s="220"/>
    </row>
    <row r="16" spans="2:22" x14ac:dyDescent="0.25">
      <c r="B16" s="213"/>
      <c r="C16" s="215"/>
      <c r="D16" s="51"/>
      <c r="E16" s="51"/>
      <c r="F16" s="51"/>
      <c r="G16" s="51"/>
      <c r="H16" s="51"/>
      <c r="I16" s="492"/>
      <c r="J16" s="492"/>
      <c r="K16" s="498" t="s">
        <v>261</v>
      </c>
      <c r="L16" s="223" t="s">
        <v>262</v>
      </c>
      <c r="M16" s="223" t="s">
        <v>262</v>
      </c>
      <c r="N16" s="223" t="s">
        <v>262</v>
      </c>
      <c r="O16" s="223" t="s">
        <v>262</v>
      </c>
      <c r="P16" s="223" t="s">
        <v>262</v>
      </c>
      <c r="Q16" s="223" t="s">
        <v>262</v>
      </c>
      <c r="R16" s="224"/>
      <c r="S16" s="500" t="s">
        <v>263</v>
      </c>
      <c r="T16" s="223" t="s">
        <v>262</v>
      </c>
      <c r="U16" s="225" t="s">
        <v>262</v>
      </c>
      <c r="V16" s="220"/>
    </row>
    <row r="17" spans="2:22" x14ac:dyDescent="0.25">
      <c r="B17" s="213"/>
      <c r="C17" s="215"/>
      <c r="D17" s="51"/>
      <c r="E17" s="51"/>
      <c r="F17" s="51"/>
      <c r="G17" s="51"/>
      <c r="H17" s="51"/>
      <c r="I17" s="492"/>
      <c r="J17" s="492"/>
      <c r="K17" s="498"/>
      <c r="L17" s="502" t="s">
        <v>264</v>
      </c>
      <c r="M17" s="502" t="s">
        <v>264</v>
      </c>
      <c r="N17" s="502" t="s">
        <v>264</v>
      </c>
      <c r="O17" s="502" t="s">
        <v>264</v>
      </c>
      <c r="P17" s="502" t="s">
        <v>264</v>
      </c>
      <c r="Q17" s="504" t="s">
        <v>264</v>
      </c>
      <c r="R17" s="224"/>
      <c r="S17" s="500"/>
      <c r="T17" s="502" t="s">
        <v>264</v>
      </c>
      <c r="U17" s="506" t="s">
        <v>264</v>
      </c>
      <c r="V17" s="220"/>
    </row>
    <row r="18" spans="2:22" ht="15.75" thickBot="1" x14ac:dyDescent="0.3">
      <c r="B18" s="213"/>
      <c r="C18" s="215"/>
      <c r="D18" s="51"/>
      <c r="E18" s="226"/>
      <c r="F18" s="226"/>
      <c r="G18" s="226"/>
      <c r="H18" s="226"/>
      <c r="I18" s="493"/>
      <c r="J18" s="493"/>
      <c r="K18" s="499"/>
      <c r="L18" s="503"/>
      <c r="M18" s="503"/>
      <c r="N18" s="503"/>
      <c r="O18" s="503"/>
      <c r="P18" s="503"/>
      <c r="Q18" s="505"/>
      <c r="R18" s="227"/>
      <c r="S18" s="501"/>
      <c r="T18" s="503"/>
      <c r="U18" s="507"/>
      <c r="V18" s="228"/>
    </row>
    <row r="19" spans="2:22" ht="15.75" thickBot="1" x14ac:dyDescent="0.3">
      <c r="B19" s="213"/>
      <c r="C19" s="229" t="s">
        <v>145</v>
      </c>
      <c r="D19" s="229"/>
      <c r="E19" s="229"/>
      <c r="F19" s="229"/>
      <c r="G19" s="229"/>
      <c r="H19" s="230"/>
      <c r="I19" s="230"/>
      <c r="J19" s="230"/>
      <c r="K19" s="230"/>
      <c r="L19" s="51"/>
      <c r="M19" s="215"/>
      <c r="N19" s="215"/>
      <c r="O19" s="231"/>
      <c r="P19" s="232"/>
      <c r="Q19" s="232"/>
      <c r="R19" s="215"/>
      <c r="S19" s="215"/>
      <c r="T19" s="232"/>
      <c r="U19" s="232"/>
      <c r="V19" s="228"/>
    </row>
    <row r="20" spans="2:22" x14ac:dyDescent="0.25">
      <c r="B20" s="213"/>
      <c r="C20" s="215"/>
      <c r="D20" s="233" t="s">
        <v>146</v>
      </c>
      <c r="E20" s="233"/>
      <c r="F20" s="233"/>
      <c r="G20" s="233"/>
      <c r="H20" s="233"/>
      <c r="I20" s="234" t="str">
        <f t="shared" ref="I20:I26" si="0">IFERROR(J20/J$118," ")</f>
        <v xml:space="preserve"> </v>
      </c>
      <c r="J20" s="235">
        <f t="shared" ref="J20:J25" si="1">K20+S20</f>
        <v>0</v>
      </c>
      <c r="K20" s="236">
        <f t="shared" ref="K20:K25" si="2">SUM(L20:Q20)</f>
        <v>0</v>
      </c>
      <c r="L20" s="237"/>
      <c r="M20" s="238"/>
      <c r="N20" s="238"/>
      <c r="O20" s="238"/>
      <c r="P20" s="238"/>
      <c r="Q20" s="238"/>
      <c r="R20" s="239"/>
      <c r="S20" s="240">
        <f t="shared" ref="S20:S25" si="3">SUM(T20:U20)</f>
        <v>0</v>
      </c>
      <c r="T20" s="241"/>
      <c r="U20" s="242"/>
      <c r="V20" s="228"/>
    </row>
    <row r="21" spans="2:22" x14ac:dyDescent="0.25">
      <c r="B21" s="213"/>
      <c r="C21" s="215"/>
      <c r="D21" s="215" t="s">
        <v>147</v>
      </c>
      <c r="E21" s="215"/>
      <c r="F21" s="215"/>
      <c r="G21" s="215"/>
      <c r="H21" s="215"/>
      <c r="I21" s="243" t="str">
        <f t="shared" si="0"/>
        <v xml:space="preserve"> </v>
      </c>
      <c r="J21" s="244">
        <f t="shared" si="1"/>
        <v>0</v>
      </c>
      <c r="K21" s="245">
        <f t="shared" si="2"/>
        <v>0</v>
      </c>
      <c r="L21" s="246"/>
      <c r="M21" s="247"/>
      <c r="N21" s="247"/>
      <c r="O21" s="247"/>
      <c r="P21" s="247"/>
      <c r="Q21" s="247"/>
      <c r="R21" s="248"/>
      <c r="S21" s="249">
        <f t="shared" si="3"/>
        <v>0</v>
      </c>
      <c r="T21" s="250"/>
      <c r="U21" s="251"/>
      <c r="V21" s="228"/>
    </row>
    <row r="22" spans="2:22" x14ac:dyDescent="0.25">
      <c r="B22" s="213"/>
      <c r="C22" s="215"/>
      <c r="D22" s="252" t="s">
        <v>148</v>
      </c>
      <c r="E22" s="252"/>
      <c r="F22" s="252"/>
      <c r="G22" s="252"/>
      <c r="H22" s="252"/>
      <c r="I22" s="243" t="str">
        <f t="shared" si="0"/>
        <v xml:space="preserve"> </v>
      </c>
      <c r="J22" s="244">
        <f t="shared" si="1"/>
        <v>0</v>
      </c>
      <c r="K22" s="245">
        <f t="shared" si="2"/>
        <v>0</v>
      </c>
      <c r="L22" s="246"/>
      <c r="M22" s="247"/>
      <c r="N22" s="247"/>
      <c r="O22" s="247"/>
      <c r="P22" s="247"/>
      <c r="Q22" s="247"/>
      <c r="R22" s="248"/>
      <c r="S22" s="249">
        <f t="shared" si="3"/>
        <v>0</v>
      </c>
      <c r="T22" s="250"/>
      <c r="U22" s="251"/>
      <c r="V22" s="228"/>
    </row>
    <row r="23" spans="2:22" x14ac:dyDescent="0.25">
      <c r="B23" s="213"/>
      <c r="C23" s="215"/>
      <c r="D23" s="252" t="s">
        <v>149</v>
      </c>
      <c r="E23" s="252"/>
      <c r="F23" s="252"/>
      <c r="G23" s="252"/>
      <c r="H23" s="252"/>
      <c r="I23" s="243" t="str">
        <f t="shared" si="0"/>
        <v xml:space="preserve"> </v>
      </c>
      <c r="J23" s="244">
        <f t="shared" si="1"/>
        <v>0</v>
      </c>
      <c r="K23" s="245">
        <f t="shared" si="2"/>
        <v>0</v>
      </c>
      <c r="L23" s="246"/>
      <c r="M23" s="247"/>
      <c r="N23" s="247"/>
      <c r="O23" s="247"/>
      <c r="P23" s="247"/>
      <c r="Q23" s="247"/>
      <c r="R23" s="248"/>
      <c r="S23" s="249">
        <f t="shared" si="3"/>
        <v>0</v>
      </c>
      <c r="T23" s="250"/>
      <c r="U23" s="251"/>
      <c r="V23" s="228"/>
    </row>
    <row r="24" spans="2:22" x14ac:dyDescent="0.25">
      <c r="B24" s="213"/>
      <c r="C24" s="215"/>
      <c r="D24" s="253" t="s">
        <v>150</v>
      </c>
      <c r="E24" s="253"/>
      <c r="F24" s="253"/>
      <c r="G24" s="253"/>
      <c r="H24" s="253"/>
      <c r="I24" s="243" t="str">
        <f t="shared" si="0"/>
        <v xml:space="preserve"> </v>
      </c>
      <c r="J24" s="244">
        <f t="shared" si="1"/>
        <v>0</v>
      </c>
      <c r="K24" s="245">
        <f t="shared" si="2"/>
        <v>0</v>
      </c>
      <c r="L24" s="246"/>
      <c r="M24" s="247"/>
      <c r="N24" s="247"/>
      <c r="O24" s="247"/>
      <c r="P24" s="247"/>
      <c r="Q24" s="247"/>
      <c r="R24" s="248"/>
      <c r="S24" s="249">
        <f t="shared" si="3"/>
        <v>0</v>
      </c>
      <c r="T24" s="250"/>
      <c r="U24" s="251"/>
      <c r="V24" s="228"/>
    </row>
    <row r="25" spans="2:22" x14ac:dyDescent="0.25">
      <c r="B25" s="213"/>
      <c r="C25" s="215"/>
      <c r="D25" s="253" t="s">
        <v>265</v>
      </c>
      <c r="E25" s="508"/>
      <c r="F25" s="509"/>
      <c r="G25" s="510"/>
      <c r="H25" s="254"/>
      <c r="I25" s="243" t="str">
        <f t="shared" si="0"/>
        <v xml:space="preserve"> </v>
      </c>
      <c r="J25" s="255">
        <f t="shared" si="1"/>
        <v>0</v>
      </c>
      <c r="K25" s="256">
        <f t="shared" si="2"/>
        <v>0</v>
      </c>
      <c r="L25" s="257"/>
      <c r="M25" s="258"/>
      <c r="N25" s="258"/>
      <c r="O25" s="258"/>
      <c r="P25" s="258"/>
      <c r="Q25" s="258"/>
      <c r="R25" s="248"/>
      <c r="S25" s="259">
        <f t="shared" si="3"/>
        <v>0</v>
      </c>
      <c r="T25" s="260"/>
      <c r="U25" s="261"/>
      <c r="V25" s="228"/>
    </row>
    <row r="26" spans="2:22" ht="15.75" thickBot="1" x14ac:dyDescent="0.3">
      <c r="B26" s="213"/>
      <c r="C26" s="215"/>
      <c r="D26" s="252"/>
      <c r="E26" s="252"/>
      <c r="F26" s="252"/>
      <c r="G26" s="262" t="s">
        <v>152</v>
      </c>
      <c r="H26" s="262"/>
      <c r="I26" s="263" t="str">
        <f t="shared" si="0"/>
        <v xml:space="preserve"> </v>
      </c>
      <c r="J26" s="264">
        <f t="shared" ref="J26:Q26" si="4">SUM(J20:J25)</f>
        <v>0</v>
      </c>
      <c r="K26" s="265">
        <f t="shared" si="4"/>
        <v>0</v>
      </c>
      <c r="L26" s="266">
        <f>SUM(L20:L25)</f>
        <v>0</v>
      </c>
      <c r="M26" s="267">
        <f t="shared" si="4"/>
        <v>0</v>
      </c>
      <c r="N26" s="267">
        <f t="shared" si="4"/>
        <v>0</v>
      </c>
      <c r="O26" s="267">
        <f t="shared" si="4"/>
        <v>0</v>
      </c>
      <c r="P26" s="267">
        <f t="shared" si="4"/>
        <v>0</v>
      </c>
      <c r="Q26" s="267">
        <f t="shared" si="4"/>
        <v>0</v>
      </c>
      <c r="R26" s="268"/>
      <c r="S26" s="269">
        <f>SUM(S20:S25)</f>
        <v>0</v>
      </c>
      <c r="T26" s="266">
        <f>SUM(T20:T25)</f>
        <v>0</v>
      </c>
      <c r="U26" s="270">
        <f>SUM(U20:U25)</f>
        <v>0</v>
      </c>
      <c r="V26" s="228"/>
    </row>
    <row r="27" spans="2:22" ht="3.75" customHeight="1" x14ac:dyDescent="0.25">
      <c r="B27" s="213"/>
      <c r="C27" s="252"/>
      <c r="D27" s="252"/>
      <c r="E27" s="252"/>
      <c r="F27" s="252"/>
      <c r="G27" s="252"/>
      <c r="H27" s="252"/>
      <c r="I27" s="51"/>
      <c r="J27" s="271"/>
      <c r="K27" s="215"/>
      <c r="L27" s="272"/>
      <c r="M27" s="272"/>
      <c r="N27" s="272"/>
      <c r="O27" s="272"/>
      <c r="P27" s="215"/>
      <c r="Q27" s="272"/>
      <c r="R27" s="248"/>
      <c r="S27" s="272"/>
      <c r="T27" s="272"/>
      <c r="U27" s="272"/>
      <c r="V27" s="228"/>
    </row>
    <row r="28" spans="2:22" ht="15.75" thickBot="1" x14ac:dyDescent="0.3">
      <c r="B28" s="213"/>
      <c r="C28" s="229" t="s">
        <v>153</v>
      </c>
      <c r="D28" s="229"/>
      <c r="E28" s="229"/>
      <c r="F28" s="229"/>
      <c r="G28" s="229"/>
      <c r="H28" s="230"/>
      <c r="I28" s="230"/>
      <c r="J28" s="230"/>
      <c r="K28" s="230"/>
      <c r="L28" s="51"/>
      <c r="M28" s="215"/>
      <c r="N28" s="215"/>
      <c r="O28" s="231"/>
      <c r="P28" s="232"/>
      <c r="Q28" s="232"/>
      <c r="R28" s="224"/>
      <c r="S28" s="215"/>
      <c r="T28" s="232"/>
      <c r="U28" s="232"/>
      <c r="V28" s="228"/>
    </row>
    <row r="29" spans="2:22" x14ac:dyDescent="0.25">
      <c r="B29" s="213"/>
      <c r="C29" s="215"/>
      <c r="D29" s="273" t="s">
        <v>154</v>
      </c>
      <c r="E29" s="273"/>
      <c r="F29" s="273"/>
      <c r="G29" s="273"/>
      <c r="H29" s="273"/>
      <c r="I29" s="234" t="str">
        <f t="shared" ref="I29:I45" si="5">IFERROR(J29/J$118," ")</f>
        <v xml:space="preserve"> </v>
      </c>
      <c r="J29" s="235">
        <f t="shared" ref="J29:J44" si="6">K29+S29</f>
        <v>0</v>
      </c>
      <c r="K29" s="274">
        <f t="shared" ref="K29:K44" si="7">SUM(L29:Q29)</f>
        <v>0</v>
      </c>
      <c r="L29" s="241"/>
      <c r="M29" s="275"/>
      <c r="N29" s="275"/>
      <c r="O29" s="275"/>
      <c r="P29" s="275"/>
      <c r="Q29" s="275"/>
      <c r="R29" s="239"/>
      <c r="S29" s="276">
        <f t="shared" ref="S29:S44" si="8">SUM(T29:U29)</f>
        <v>0</v>
      </c>
      <c r="T29" s="241"/>
      <c r="U29" s="242"/>
      <c r="V29" s="228"/>
    </row>
    <row r="30" spans="2:22" x14ac:dyDescent="0.25">
      <c r="B30" s="213"/>
      <c r="C30" s="215"/>
      <c r="D30" s="252" t="s">
        <v>155</v>
      </c>
      <c r="E30" s="252"/>
      <c r="F30" s="252"/>
      <c r="G30" s="252"/>
      <c r="H30" s="252"/>
      <c r="I30" s="243" t="str">
        <f t="shared" si="5"/>
        <v xml:space="preserve"> </v>
      </c>
      <c r="J30" s="244">
        <f t="shared" si="6"/>
        <v>0</v>
      </c>
      <c r="K30" s="277">
        <f>SUM(L30:Q30)</f>
        <v>0</v>
      </c>
      <c r="L30" s="49"/>
      <c r="M30" s="278"/>
      <c r="N30" s="278"/>
      <c r="O30" s="278"/>
      <c r="P30" s="278"/>
      <c r="Q30" s="278"/>
      <c r="R30" s="248"/>
      <c r="S30" s="249">
        <f t="shared" si="8"/>
        <v>0</v>
      </c>
      <c r="T30" s="250"/>
      <c r="U30" s="251"/>
      <c r="V30" s="228"/>
    </row>
    <row r="31" spans="2:22" x14ac:dyDescent="0.25">
      <c r="B31" s="213"/>
      <c r="C31" s="215"/>
      <c r="D31" s="252" t="s">
        <v>33</v>
      </c>
      <c r="E31" s="252"/>
      <c r="F31" s="252"/>
      <c r="G31" s="252"/>
      <c r="H31" s="252"/>
      <c r="I31" s="243" t="str">
        <f t="shared" si="5"/>
        <v xml:space="preserve"> </v>
      </c>
      <c r="J31" s="244">
        <f t="shared" si="6"/>
        <v>0</v>
      </c>
      <c r="K31" s="277">
        <f t="shared" si="7"/>
        <v>0</v>
      </c>
      <c r="L31" s="250"/>
      <c r="M31" s="278"/>
      <c r="N31" s="278"/>
      <c r="O31" s="278"/>
      <c r="P31" s="278"/>
      <c r="Q31" s="278"/>
      <c r="R31" s="248"/>
      <c r="S31" s="249">
        <f t="shared" si="8"/>
        <v>0</v>
      </c>
      <c r="T31" s="250"/>
      <c r="U31" s="251"/>
      <c r="V31" s="228"/>
    </row>
    <row r="32" spans="2:22" x14ac:dyDescent="0.25">
      <c r="B32" s="213"/>
      <c r="C32" s="215"/>
      <c r="D32" s="252" t="s">
        <v>156</v>
      </c>
      <c r="E32" s="252"/>
      <c r="F32" s="252"/>
      <c r="G32" s="252"/>
      <c r="H32" s="252"/>
      <c r="I32" s="243" t="str">
        <f t="shared" si="5"/>
        <v xml:space="preserve"> </v>
      </c>
      <c r="J32" s="244">
        <f t="shared" si="6"/>
        <v>0</v>
      </c>
      <c r="K32" s="277">
        <f t="shared" si="7"/>
        <v>0</v>
      </c>
      <c r="L32" s="250"/>
      <c r="M32" s="278"/>
      <c r="N32" s="278"/>
      <c r="O32" s="278"/>
      <c r="P32" s="278"/>
      <c r="Q32" s="278"/>
      <c r="R32" s="248"/>
      <c r="S32" s="249">
        <f t="shared" si="8"/>
        <v>0</v>
      </c>
      <c r="T32" s="250"/>
      <c r="U32" s="251"/>
      <c r="V32" s="228"/>
    </row>
    <row r="33" spans="2:22" x14ac:dyDescent="0.25">
      <c r="B33" s="213"/>
      <c r="C33" s="215"/>
      <c r="D33" s="252" t="s">
        <v>157</v>
      </c>
      <c r="E33" s="252"/>
      <c r="F33" s="252"/>
      <c r="G33" s="252"/>
      <c r="H33" s="252"/>
      <c r="I33" s="243" t="str">
        <f t="shared" si="5"/>
        <v xml:space="preserve"> </v>
      </c>
      <c r="J33" s="244">
        <f t="shared" si="6"/>
        <v>0</v>
      </c>
      <c r="K33" s="277">
        <f t="shared" si="7"/>
        <v>0</v>
      </c>
      <c r="L33" s="250"/>
      <c r="M33" s="278"/>
      <c r="N33" s="278"/>
      <c r="O33" s="278"/>
      <c r="P33" s="278"/>
      <c r="Q33" s="278"/>
      <c r="R33" s="248"/>
      <c r="S33" s="249">
        <f t="shared" si="8"/>
        <v>0</v>
      </c>
      <c r="T33" s="250"/>
      <c r="U33" s="251"/>
      <c r="V33" s="228"/>
    </row>
    <row r="34" spans="2:22" x14ac:dyDescent="0.25">
      <c r="B34" s="213"/>
      <c r="C34" s="215"/>
      <c r="D34" s="252" t="s">
        <v>266</v>
      </c>
      <c r="E34" s="252"/>
      <c r="F34" s="252"/>
      <c r="G34" s="279" t="str">
        <f>IFERROR(J34/(J30+J32+J33+J42),"")</f>
        <v/>
      </c>
      <c r="H34" s="280"/>
      <c r="I34" s="243" t="str">
        <f t="shared" si="5"/>
        <v xml:space="preserve"> </v>
      </c>
      <c r="J34" s="244">
        <f t="shared" si="6"/>
        <v>0</v>
      </c>
      <c r="K34" s="277">
        <f t="shared" si="7"/>
        <v>0</v>
      </c>
      <c r="L34" s="250"/>
      <c r="M34" s="278"/>
      <c r="N34" s="278"/>
      <c r="O34" s="278"/>
      <c r="P34" s="278"/>
      <c r="Q34" s="278"/>
      <c r="R34" s="248"/>
      <c r="S34" s="249">
        <f t="shared" si="8"/>
        <v>0</v>
      </c>
      <c r="T34" s="250"/>
      <c r="U34" s="251"/>
      <c r="V34" s="228"/>
    </row>
    <row r="35" spans="2:22" x14ac:dyDescent="0.25">
      <c r="B35" s="213"/>
      <c r="C35" s="215"/>
      <c r="D35" s="252" t="s">
        <v>159</v>
      </c>
      <c r="E35" s="252"/>
      <c r="F35" s="252"/>
      <c r="G35" s="279" t="str">
        <f>IFERROR(J35/(J31+J32+J33+J42),"")</f>
        <v/>
      </c>
      <c r="H35" s="280"/>
      <c r="I35" s="243" t="str">
        <f t="shared" si="5"/>
        <v xml:space="preserve"> </v>
      </c>
      <c r="J35" s="244">
        <f t="shared" si="6"/>
        <v>0</v>
      </c>
      <c r="K35" s="277">
        <f t="shared" si="7"/>
        <v>0</v>
      </c>
      <c r="L35" s="250"/>
      <c r="M35" s="278"/>
      <c r="N35" s="278"/>
      <c r="O35" s="278"/>
      <c r="P35" s="278"/>
      <c r="Q35" s="278"/>
      <c r="R35" s="248"/>
      <c r="S35" s="249">
        <f t="shared" si="8"/>
        <v>0</v>
      </c>
      <c r="T35" s="250"/>
      <c r="U35" s="251"/>
      <c r="V35" s="228"/>
    </row>
    <row r="36" spans="2:22" x14ac:dyDescent="0.25">
      <c r="B36" s="213"/>
      <c r="C36" s="215"/>
      <c r="D36" s="252" t="s">
        <v>160</v>
      </c>
      <c r="E36" s="252"/>
      <c r="F36" s="252"/>
      <c r="G36" s="252"/>
      <c r="H36" s="252"/>
      <c r="I36" s="243" t="str">
        <f t="shared" si="5"/>
        <v xml:space="preserve"> </v>
      </c>
      <c r="J36" s="244">
        <f t="shared" si="6"/>
        <v>0</v>
      </c>
      <c r="K36" s="277">
        <f t="shared" si="7"/>
        <v>0</v>
      </c>
      <c r="L36" s="250"/>
      <c r="M36" s="278"/>
      <c r="N36" s="278"/>
      <c r="O36" s="278"/>
      <c r="P36" s="278"/>
      <c r="Q36" s="278"/>
      <c r="R36" s="248"/>
      <c r="S36" s="249">
        <f t="shared" si="8"/>
        <v>0</v>
      </c>
      <c r="T36" s="250"/>
      <c r="U36" s="251"/>
      <c r="V36" s="228"/>
    </row>
    <row r="37" spans="2:22" x14ac:dyDescent="0.25">
      <c r="B37" s="213"/>
      <c r="C37" s="215"/>
      <c r="D37" s="252" t="s">
        <v>161</v>
      </c>
      <c r="E37" s="252"/>
      <c r="F37" s="252"/>
      <c r="G37" s="252"/>
      <c r="H37" s="252"/>
      <c r="I37" s="243" t="str">
        <f t="shared" si="5"/>
        <v xml:space="preserve"> </v>
      </c>
      <c r="J37" s="244">
        <f t="shared" si="6"/>
        <v>0</v>
      </c>
      <c r="K37" s="277">
        <f t="shared" si="7"/>
        <v>0</v>
      </c>
      <c r="L37" s="250"/>
      <c r="M37" s="278"/>
      <c r="N37" s="278"/>
      <c r="O37" s="278"/>
      <c r="P37" s="278"/>
      <c r="Q37" s="278"/>
      <c r="R37" s="248"/>
      <c r="S37" s="249">
        <f t="shared" si="8"/>
        <v>0</v>
      </c>
      <c r="T37" s="250"/>
      <c r="U37" s="251"/>
      <c r="V37" s="228"/>
    </row>
    <row r="38" spans="2:22" x14ac:dyDescent="0.25">
      <c r="B38" s="213"/>
      <c r="C38" s="215"/>
      <c r="D38" s="252" t="s">
        <v>162</v>
      </c>
      <c r="E38" s="252"/>
      <c r="F38" s="252"/>
      <c r="G38" s="252"/>
      <c r="H38" s="252"/>
      <c r="I38" s="243" t="str">
        <f t="shared" si="5"/>
        <v xml:space="preserve"> </v>
      </c>
      <c r="J38" s="244">
        <f t="shared" si="6"/>
        <v>0</v>
      </c>
      <c r="K38" s="277">
        <f t="shared" si="7"/>
        <v>0</v>
      </c>
      <c r="L38" s="250"/>
      <c r="M38" s="278"/>
      <c r="N38" s="278"/>
      <c r="O38" s="278"/>
      <c r="P38" s="278"/>
      <c r="Q38" s="278"/>
      <c r="R38" s="248"/>
      <c r="S38" s="249">
        <f t="shared" si="8"/>
        <v>0</v>
      </c>
      <c r="T38" s="250"/>
      <c r="U38" s="251"/>
      <c r="V38" s="228"/>
    </row>
    <row r="39" spans="2:22" x14ac:dyDescent="0.25">
      <c r="B39" s="213"/>
      <c r="C39" s="215"/>
      <c r="D39" s="252" t="s">
        <v>267</v>
      </c>
      <c r="E39" s="252"/>
      <c r="F39" s="252"/>
      <c r="G39" s="252"/>
      <c r="H39" s="252"/>
      <c r="I39" s="243" t="str">
        <f t="shared" si="5"/>
        <v xml:space="preserve"> </v>
      </c>
      <c r="J39" s="244">
        <f t="shared" si="6"/>
        <v>0</v>
      </c>
      <c r="K39" s="277">
        <f t="shared" si="7"/>
        <v>0</v>
      </c>
      <c r="L39" s="250"/>
      <c r="M39" s="278"/>
      <c r="N39" s="278"/>
      <c r="O39" s="278"/>
      <c r="P39" s="278"/>
      <c r="Q39" s="278"/>
      <c r="R39" s="248"/>
      <c r="S39" s="249">
        <f t="shared" si="8"/>
        <v>0</v>
      </c>
      <c r="T39" s="250"/>
      <c r="U39" s="251"/>
      <c r="V39" s="228"/>
    </row>
    <row r="40" spans="2:22" x14ac:dyDescent="0.25">
      <c r="B40" s="213"/>
      <c r="C40" s="215"/>
      <c r="D40" s="252" t="s">
        <v>268</v>
      </c>
      <c r="E40" s="252"/>
      <c r="F40" s="252"/>
      <c r="G40" s="252"/>
      <c r="H40" s="252"/>
      <c r="I40" s="243" t="str">
        <f t="shared" si="5"/>
        <v xml:space="preserve"> </v>
      </c>
      <c r="J40" s="244">
        <f>K40+S40</f>
        <v>0</v>
      </c>
      <c r="K40" s="277">
        <f t="shared" si="7"/>
        <v>0</v>
      </c>
      <c r="L40" s="250"/>
      <c r="M40" s="278"/>
      <c r="N40" s="278"/>
      <c r="O40" s="278"/>
      <c r="P40" s="278"/>
      <c r="Q40" s="278"/>
      <c r="R40" s="248"/>
      <c r="S40" s="249">
        <f t="shared" si="8"/>
        <v>0</v>
      </c>
      <c r="T40" s="250"/>
      <c r="U40" s="251"/>
      <c r="V40" s="228"/>
    </row>
    <row r="41" spans="2:22" x14ac:dyDescent="0.25">
      <c r="B41" s="213"/>
      <c r="C41" s="215"/>
      <c r="D41" s="252" t="s">
        <v>165</v>
      </c>
      <c r="E41" s="252"/>
      <c r="F41" s="252"/>
      <c r="G41" s="252"/>
      <c r="H41" s="252"/>
      <c r="I41" s="243" t="str">
        <f t="shared" si="5"/>
        <v xml:space="preserve"> </v>
      </c>
      <c r="J41" s="244">
        <f t="shared" si="6"/>
        <v>0</v>
      </c>
      <c r="K41" s="277">
        <f t="shared" si="7"/>
        <v>0</v>
      </c>
      <c r="L41" s="250"/>
      <c r="M41" s="278"/>
      <c r="N41" s="278"/>
      <c r="O41" s="278"/>
      <c r="P41" s="278"/>
      <c r="Q41" s="278"/>
      <c r="R41" s="248"/>
      <c r="S41" s="249">
        <f t="shared" si="8"/>
        <v>0</v>
      </c>
      <c r="T41" s="250"/>
      <c r="U41" s="251"/>
      <c r="V41" s="228"/>
    </row>
    <row r="42" spans="2:22" x14ac:dyDescent="0.25">
      <c r="B42" s="213"/>
      <c r="C42" s="215"/>
      <c r="D42" s="252" t="s">
        <v>166</v>
      </c>
      <c r="E42" s="252"/>
      <c r="F42" s="252"/>
      <c r="G42" s="252"/>
      <c r="H42" s="252"/>
      <c r="I42" s="243" t="str">
        <f t="shared" si="5"/>
        <v xml:space="preserve"> </v>
      </c>
      <c r="J42" s="244">
        <f t="shared" si="6"/>
        <v>0</v>
      </c>
      <c r="K42" s="277">
        <f t="shared" si="7"/>
        <v>0</v>
      </c>
      <c r="L42" s="250"/>
      <c r="M42" s="278"/>
      <c r="N42" s="278"/>
      <c r="O42" s="278"/>
      <c r="P42" s="278"/>
      <c r="Q42" s="278"/>
      <c r="R42" s="248"/>
      <c r="S42" s="249">
        <f t="shared" si="8"/>
        <v>0</v>
      </c>
      <c r="T42" s="250"/>
      <c r="U42" s="251"/>
      <c r="V42" s="228"/>
    </row>
    <row r="43" spans="2:22" x14ac:dyDescent="0.25">
      <c r="B43" s="213"/>
      <c r="C43" s="215"/>
      <c r="D43" s="252" t="s">
        <v>167</v>
      </c>
      <c r="E43" s="252"/>
      <c r="F43" s="252"/>
      <c r="G43" s="252"/>
      <c r="H43" s="252"/>
      <c r="I43" s="243" t="str">
        <f t="shared" si="5"/>
        <v xml:space="preserve"> </v>
      </c>
      <c r="J43" s="244">
        <f t="shared" si="6"/>
        <v>0</v>
      </c>
      <c r="K43" s="277">
        <f t="shared" si="7"/>
        <v>0</v>
      </c>
      <c r="L43" s="250"/>
      <c r="M43" s="278"/>
      <c r="N43" s="278"/>
      <c r="O43" s="278"/>
      <c r="P43" s="278"/>
      <c r="Q43" s="278"/>
      <c r="R43" s="248"/>
      <c r="S43" s="249">
        <f t="shared" si="8"/>
        <v>0</v>
      </c>
      <c r="T43" s="250"/>
      <c r="U43" s="251"/>
      <c r="V43" s="228"/>
    </row>
    <row r="44" spans="2:22" x14ac:dyDescent="0.25">
      <c r="B44" s="213"/>
      <c r="C44" s="215"/>
      <c r="D44" s="253" t="s">
        <v>265</v>
      </c>
      <c r="E44" s="508"/>
      <c r="F44" s="509"/>
      <c r="G44" s="510"/>
      <c r="H44" s="253"/>
      <c r="I44" s="243" t="str">
        <f t="shared" si="5"/>
        <v xml:space="preserve"> </v>
      </c>
      <c r="J44" s="255">
        <f t="shared" si="6"/>
        <v>0</v>
      </c>
      <c r="K44" s="281">
        <f t="shared" si="7"/>
        <v>0</v>
      </c>
      <c r="L44" s="282"/>
      <c r="M44" s="283"/>
      <c r="N44" s="283"/>
      <c r="O44" s="283"/>
      <c r="P44" s="283"/>
      <c r="Q44" s="283"/>
      <c r="R44" s="248"/>
      <c r="S44" s="284">
        <f t="shared" si="8"/>
        <v>0</v>
      </c>
      <c r="T44" s="282"/>
      <c r="U44" s="285"/>
      <c r="V44" s="228"/>
    </row>
    <row r="45" spans="2:22" ht="15.75" thickBot="1" x14ac:dyDescent="0.3">
      <c r="B45" s="213"/>
      <c r="C45" s="215"/>
      <c r="D45" s="252"/>
      <c r="E45" s="252"/>
      <c r="F45" s="252"/>
      <c r="G45" s="262" t="s">
        <v>152</v>
      </c>
      <c r="H45" s="262"/>
      <c r="I45" s="263" t="str">
        <f t="shared" si="5"/>
        <v xml:space="preserve"> </v>
      </c>
      <c r="J45" s="264">
        <f t="shared" ref="J45:Q45" si="9">SUM(J29:J44)</f>
        <v>0</v>
      </c>
      <c r="K45" s="265">
        <f t="shared" si="9"/>
        <v>0</v>
      </c>
      <c r="L45" s="266">
        <f t="shared" si="9"/>
        <v>0</v>
      </c>
      <c r="M45" s="267">
        <f t="shared" si="9"/>
        <v>0</v>
      </c>
      <c r="N45" s="267">
        <f t="shared" si="9"/>
        <v>0</v>
      </c>
      <c r="O45" s="267">
        <f t="shared" si="9"/>
        <v>0</v>
      </c>
      <c r="P45" s="267">
        <f t="shared" si="9"/>
        <v>0</v>
      </c>
      <c r="Q45" s="267">
        <f t="shared" si="9"/>
        <v>0</v>
      </c>
      <c r="R45" s="268"/>
      <c r="S45" s="269">
        <f>SUM(S29:S44)</f>
        <v>0</v>
      </c>
      <c r="T45" s="266">
        <f>SUM(T29:T44)</f>
        <v>0</v>
      </c>
      <c r="U45" s="270">
        <f>SUM(U29:U44)</f>
        <v>0</v>
      </c>
      <c r="V45" s="228"/>
    </row>
    <row r="46" spans="2:22" ht="9" customHeight="1" thickBot="1" x14ac:dyDescent="0.3">
      <c r="B46" s="286"/>
      <c r="C46" s="287"/>
      <c r="D46" s="287"/>
      <c r="E46" s="287"/>
      <c r="F46" s="287"/>
      <c r="G46" s="287"/>
      <c r="H46" s="287"/>
      <c r="I46" s="288"/>
      <c r="J46" s="289"/>
      <c r="K46" s="290"/>
      <c r="L46" s="291"/>
      <c r="M46" s="292"/>
      <c r="N46" s="292"/>
      <c r="O46" s="292"/>
      <c r="P46" s="290"/>
      <c r="Q46" s="292"/>
      <c r="R46" s="293"/>
      <c r="S46" s="292"/>
      <c r="T46" s="291"/>
      <c r="U46" s="292"/>
      <c r="V46" s="294"/>
    </row>
    <row r="47" spans="2:22" ht="15.75" thickBot="1" x14ac:dyDescent="0.3">
      <c r="B47" s="213"/>
      <c r="C47" s="229" t="s">
        <v>169</v>
      </c>
      <c r="D47" s="229"/>
      <c r="E47" s="229"/>
      <c r="F47" s="229"/>
      <c r="G47" s="229"/>
      <c r="H47" s="230"/>
      <c r="I47" s="230"/>
      <c r="J47" s="230"/>
      <c r="K47" s="230"/>
      <c r="L47" s="51"/>
      <c r="M47" s="215"/>
      <c r="N47" s="215"/>
      <c r="O47" s="231"/>
      <c r="P47" s="232"/>
      <c r="Q47" s="232"/>
      <c r="R47" s="224"/>
      <c r="S47" s="215"/>
      <c r="T47" s="232"/>
      <c r="U47" s="232"/>
      <c r="V47" s="228"/>
    </row>
    <row r="48" spans="2:22" x14ac:dyDescent="0.25">
      <c r="B48" s="213"/>
      <c r="C48" s="215"/>
      <c r="D48" s="273" t="s">
        <v>170</v>
      </c>
      <c r="E48" s="273"/>
      <c r="F48" s="273"/>
      <c r="G48" s="273"/>
      <c r="H48" s="273"/>
      <c r="I48" s="234" t="str">
        <f t="shared" ref="I48:I61" si="10">IFERROR(J48/J$118," ")</f>
        <v xml:space="preserve"> </v>
      </c>
      <c r="J48" s="235">
        <f t="shared" ref="J48:J60" si="11">K48+S48</f>
        <v>0</v>
      </c>
      <c r="K48" s="274">
        <f t="shared" ref="K48:K60" si="12">SUM(L48:Q48)</f>
        <v>0</v>
      </c>
      <c r="L48" s="241"/>
      <c r="M48" s="275"/>
      <c r="N48" s="275"/>
      <c r="O48" s="275"/>
      <c r="P48" s="275"/>
      <c r="Q48" s="275"/>
      <c r="R48" s="239"/>
      <c r="S48" s="276">
        <f t="shared" ref="S48:S60" si="13">SUM(T48:U48)</f>
        <v>0</v>
      </c>
      <c r="T48" s="241"/>
      <c r="U48" s="242"/>
      <c r="V48" s="228"/>
    </row>
    <row r="49" spans="2:22" x14ac:dyDescent="0.25">
      <c r="B49" s="213"/>
      <c r="C49" s="215"/>
      <c r="D49" s="252" t="s">
        <v>171</v>
      </c>
      <c r="E49" s="252"/>
      <c r="F49" s="252"/>
      <c r="G49" s="252"/>
      <c r="H49" s="252"/>
      <c r="I49" s="243" t="str">
        <f t="shared" si="10"/>
        <v xml:space="preserve"> </v>
      </c>
      <c r="J49" s="244">
        <f t="shared" si="11"/>
        <v>0</v>
      </c>
      <c r="K49" s="277">
        <f t="shared" si="12"/>
        <v>0</v>
      </c>
      <c r="L49" s="250"/>
      <c r="M49" s="278"/>
      <c r="N49" s="278"/>
      <c r="O49" s="278"/>
      <c r="P49" s="278"/>
      <c r="Q49" s="278"/>
      <c r="R49" s="248"/>
      <c r="S49" s="249">
        <f t="shared" si="13"/>
        <v>0</v>
      </c>
      <c r="T49" s="250"/>
      <c r="U49" s="251"/>
      <c r="V49" s="228"/>
    </row>
    <row r="50" spans="2:22" x14ac:dyDescent="0.25">
      <c r="B50" s="213"/>
      <c r="C50" s="215"/>
      <c r="D50" s="252" t="s">
        <v>172</v>
      </c>
      <c r="E50" s="252"/>
      <c r="F50" s="252"/>
      <c r="G50" s="252"/>
      <c r="H50" s="252"/>
      <c r="I50" s="243" t="str">
        <f t="shared" si="10"/>
        <v xml:space="preserve"> </v>
      </c>
      <c r="J50" s="244">
        <f t="shared" si="11"/>
        <v>0</v>
      </c>
      <c r="K50" s="277">
        <f t="shared" si="12"/>
        <v>0</v>
      </c>
      <c r="L50" s="250"/>
      <c r="M50" s="278"/>
      <c r="N50" s="278"/>
      <c r="O50" s="278"/>
      <c r="P50" s="278"/>
      <c r="Q50" s="278"/>
      <c r="R50" s="248"/>
      <c r="S50" s="249">
        <f t="shared" si="13"/>
        <v>0</v>
      </c>
      <c r="T50" s="250"/>
      <c r="U50" s="251"/>
      <c r="V50" s="228"/>
    </row>
    <row r="51" spans="2:22" x14ac:dyDescent="0.25">
      <c r="B51" s="213"/>
      <c r="C51" s="215"/>
      <c r="D51" s="252" t="s">
        <v>173</v>
      </c>
      <c r="E51" s="252"/>
      <c r="F51" s="252"/>
      <c r="G51" s="252"/>
      <c r="H51" s="252"/>
      <c r="I51" s="243" t="str">
        <f t="shared" si="10"/>
        <v xml:space="preserve"> </v>
      </c>
      <c r="J51" s="244">
        <f t="shared" si="11"/>
        <v>0</v>
      </c>
      <c r="K51" s="277">
        <f t="shared" si="12"/>
        <v>0</v>
      </c>
      <c r="L51" s="250"/>
      <c r="M51" s="278"/>
      <c r="N51" s="278"/>
      <c r="O51" s="278"/>
      <c r="P51" s="278"/>
      <c r="Q51" s="278"/>
      <c r="R51" s="248"/>
      <c r="S51" s="249">
        <f t="shared" si="13"/>
        <v>0</v>
      </c>
      <c r="T51" s="250"/>
      <c r="U51" s="251"/>
      <c r="V51" s="228"/>
    </row>
    <row r="52" spans="2:22" x14ac:dyDescent="0.25">
      <c r="B52" s="213"/>
      <c r="C52" s="215"/>
      <c r="D52" s="253" t="s">
        <v>174</v>
      </c>
      <c r="E52" s="253"/>
      <c r="F52" s="253"/>
      <c r="G52" s="253"/>
      <c r="H52" s="253"/>
      <c r="I52" s="243" t="str">
        <f t="shared" si="10"/>
        <v xml:space="preserve"> </v>
      </c>
      <c r="J52" s="244">
        <f t="shared" si="11"/>
        <v>0</v>
      </c>
      <c r="K52" s="277">
        <f t="shared" si="12"/>
        <v>0</v>
      </c>
      <c r="L52" s="250"/>
      <c r="M52" s="278"/>
      <c r="N52" s="278"/>
      <c r="O52" s="278"/>
      <c r="P52" s="278"/>
      <c r="Q52" s="278"/>
      <c r="R52" s="248"/>
      <c r="S52" s="249">
        <f t="shared" si="13"/>
        <v>0</v>
      </c>
      <c r="T52" s="250"/>
      <c r="U52" s="251"/>
      <c r="V52" s="228"/>
    </row>
    <row r="53" spans="2:22" x14ac:dyDescent="0.25">
      <c r="B53" s="213"/>
      <c r="C53" s="215"/>
      <c r="D53" s="252" t="s">
        <v>175</v>
      </c>
      <c r="E53" s="252"/>
      <c r="F53" s="252"/>
      <c r="G53" s="252"/>
      <c r="H53" s="252"/>
      <c r="I53" s="243" t="str">
        <f t="shared" si="10"/>
        <v xml:space="preserve"> </v>
      </c>
      <c r="J53" s="244">
        <f t="shared" si="11"/>
        <v>0</v>
      </c>
      <c r="K53" s="277">
        <f t="shared" si="12"/>
        <v>0</v>
      </c>
      <c r="L53" s="250"/>
      <c r="M53" s="278"/>
      <c r="N53" s="278"/>
      <c r="O53" s="278"/>
      <c r="P53" s="278"/>
      <c r="Q53" s="278"/>
      <c r="R53" s="248"/>
      <c r="S53" s="249">
        <f t="shared" si="13"/>
        <v>0</v>
      </c>
      <c r="T53" s="250"/>
      <c r="U53" s="251"/>
      <c r="V53" s="228"/>
    </row>
    <row r="54" spans="2:22" x14ac:dyDescent="0.25">
      <c r="B54" s="213"/>
      <c r="C54" s="215"/>
      <c r="D54" s="252" t="s">
        <v>176</v>
      </c>
      <c r="E54" s="252"/>
      <c r="F54" s="252"/>
      <c r="G54" s="252"/>
      <c r="H54" s="252"/>
      <c r="I54" s="243" t="str">
        <f t="shared" si="10"/>
        <v xml:space="preserve"> </v>
      </c>
      <c r="J54" s="244">
        <f t="shared" si="11"/>
        <v>0</v>
      </c>
      <c r="K54" s="277">
        <f t="shared" si="12"/>
        <v>0</v>
      </c>
      <c r="L54" s="250"/>
      <c r="M54" s="278"/>
      <c r="N54" s="278"/>
      <c r="O54" s="278"/>
      <c r="P54" s="278"/>
      <c r="Q54" s="278"/>
      <c r="R54" s="248"/>
      <c r="S54" s="249">
        <f t="shared" si="13"/>
        <v>0</v>
      </c>
      <c r="T54" s="250"/>
      <c r="U54" s="251"/>
      <c r="V54" s="228"/>
    </row>
    <row r="55" spans="2:22" x14ac:dyDescent="0.25">
      <c r="B55" s="213"/>
      <c r="C55" s="215"/>
      <c r="D55" s="252" t="s">
        <v>177</v>
      </c>
      <c r="E55" s="252"/>
      <c r="F55" s="252"/>
      <c r="G55" s="252"/>
      <c r="H55" s="252"/>
      <c r="I55" s="243" t="str">
        <f t="shared" si="10"/>
        <v xml:space="preserve"> </v>
      </c>
      <c r="J55" s="244">
        <f t="shared" si="11"/>
        <v>0</v>
      </c>
      <c r="K55" s="277">
        <f t="shared" si="12"/>
        <v>0</v>
      </c>
      <c r="L55" s="250"/>
      <c r="M55" s="278"/>
      <c r="N55" s="278"/>
      <c r="O55" s="278"/>
      <c r="P55" s="278"/>
      <c r="Q55" s="278"/>
      <c r="R55" s="248"/>
      <c r="S55" s="249">
        <f t="shared" si="13"/>
        <v>0</v>
      </c>
      <c r="T55" s="250"/>
      <c r="U55" s="251"/>
      <c r="V55" s="228"/>
    </row>
    <row r="56" spans="2:22" x14ac:dyDescent="0.25">
      <c r="B56" s="213"/>
      <c r="C56" s="215"/>
      <c r="D56" s="253" t="s">
        <v>178</v>
      </c>
      <c r="E56" s="253"/>
      <c r="F56" s="253"/>
      <c r="G56" s="253"/>
      <c r="H56" s="253"/>
      <c r="I56" s="243" t="str">
        <f t="shared" si="10"/>
        <v xml:space="preserve"> </v>
      </c>
      <c r="J56" s="244">
        <f t="shared" si="11"/>
        <v>0</v>
      </c>
      <c r="K56" s="277">
        <f t="shared" si="12"/>
        <v>0</v>
      </c>
      <c r="L56" s="250"/>
      <c r="M56" s="278"/>
      <c r="N56" s="278"/>
      <c r="O56" s="278"/>
      <c r="P56" s="278"/>
      <c r="Q56" s="278"/>
      <c r="R56" s="248"/>
      <c r="S56" s="249">
        <f t="shared" si="13"/>
        <v>0</v>
      </c>
      <c r="T56" s="250"/>
      <c r="U56" s="251"/>
      <c r="V56" s="228"/>
    </row>
    <row r="57" spans="2:22" x14ac:dyDescent="0.25">
      <c r="B57" s="213"/>
      <c r="C57" s="215"/>
      <c r="D57" s="253" t="s">
        <v>269</v>
      </c>
      <c r="E57" s="253"/>
      <c r="F57" s="253"/>
      <c r="G57" s="253"/>
      <c r="H57" s="253"/>
      <c r="I57" s="243" t="str">
        <f t="shared" si="10"/>
        <v xml:space="preserve"> </v>
      </c>
      <c r="J57" s="244">
        <f t="shared" si="11"/>
        <v>0</v>
      </c>
      <c r="K57" s="277">
        <f t="shared" si="12"/>
        <v>0</v>
      </c>
      <c r="L57" s="250"/>
      <c r="M57" s="278"/>
      <c r="N57" s="278"/>
      <c r="O57" s="278"/>
      <c r="P57" s="278"/>
      <c r="Q57" s="278"/>
      <c r="R57" s="248"/>
      <c r="S57" s="249">
        <f t="shared" si="13"/>
        <v>0</v>
      </c>
      <c r="T57" s="250"/>
      <c r="U57" s="251"/>
      <c r="V57" s="228"/>
    </row>
    <row r="58" spans="2:22" x14ac:dyDescent="0.25">
      <c r="B58" s="213"/>
      <c r="C58" s="215"/>
      <c r="D58" s="253" t="s">
        <v>270</v>
      </c>
      <c r="E58" s="253"/>
      <c r="F58" s="253"/>
      <c r="G58" s="253"/>
      <c r="H58" s="253"/>
      <c r="I58" s="243" t="str">
        <f t="shared" si="10"/>
        <v xml:space="preserve"> </v>
      </c>
      <c r="J58" s="244">
        <f t="shared" si="11"/>
        <v>0</v>
      </c>
      <c r="K58" s="277">
        <f t="shared" si="12"/>
        <v>0</v>
      </c>
      <c r="L58" s="295"/>
      <c r="M58" s="296"/>
      <c r="N58" s="296"/>
      <c r="O58" s="296"/>
      <c r="P58" s="296"/>
      <c r="Q58" s="296"/>
      <c r="R58" s="248"/>
      <c r="S58" s="249">
        <f t="shared" si="13"/>
        <v>0</v>
      </c>
      <c r="T58" s="295"/>
      <c r="U58" s="297"/>
      <c r="V58" s="228"/>
    </row>
    <row r="59" spans="2:22" x14ac:dyDescent="0.25">
      <c r="B59" s="213"/>
      <c r="C59" s="215"/>
      <c r="D59" s="298" t="s">
        <v>181</v>
      </c>
      <c r="E59" s="298"/>
      <c r="F59" s="298"/>
      <c r="G59" s="298"/>
      <c r="H59" s="298"/>
      <c r="I59" s="243" t="str">
        <f t="shared" si="10"/>
        <v xml:space="preserve"> </v>
      </c>
      <c r="J59" s="244">
        <f t="shared" si="11"/>
        <v>0</v>
      </c>
      <c r="K59" s="277">
        <f t="shared" si="12"/>
        <v>0</v>
      </c>
      <c r="L59" s="295"/>
      <c r="M59" s="296"/>
      <c r="N59" s="296"/>
      <c r="O59" s="296"/>
      <c r="P59" s="296"/>
      <c r="Q59" s="296"/>
      <c r="R59" s="248"/>
      <c r="S59" s="249">
        <f t="shared" si="13"/>
        <v>0</v>
      </c>
      <c r="T59" s="295"/>
      <c r="U59" s="297"/>
      <c r="V59" s="228"/>
    </row>
    <row r="60" spans="2:22" x14ac:dyDescent="0.25">
      <c r="B60" s="213"/>
      <c r="C60" s="215"/>
      <c r="D60" s="253" t="s">
        <v>265</v>
      </c>
      <c r="E60" s="508"/>
      <c r="F60" s="509"/>
      <c r="G60" s="510"/>
      <c r="H60" s="253"/>
      <c r="I60" s="243" t="str">
        <f t="shared" si="10"/>
        <v xml:space="preserve"> </v>
      </c>
      <c r="J60" s="255">
        <f t="shared" si="11"/>
        <v>0</v>
      </c>
      <c r="K60" s="281">
        <f t="shared" si="12"/>
        <v>0</v>
      </c>
      <c r="L60" s="260"/>
      <c r="M60" s="299"/>
      <c r="N60" s="299"/>
      <c r="O60" s="299"/>
      <c r="P60" s="299"/>
      <c r="Q60" s="299"/>
      <c r="R60" s="248"/>
      <c r="S60" s="284">
        <f t="shared" si="13"/>
        <v>0</v>
      </c>
      <c r="T60" s="260"/>
      <c r="U60" s="261"/>
      <c r="V60" s="228"/>
    </row>
    <row r="61" spans="2:22" ht="15.75" thickBot="1" x14ac:dyDescent="0.3">
      <c r="B61" s="213"/>
      <c r="C61" s="215"/>
      <c r="D61" s="252"/>
      <c r="E61" s="252"/>
      <c r="F61" s="252"/>
      <c r="G61" s="262" t="s">
        <v>152</v>
      </c>
      <c r="H61" s="262"/>
      <c r="I61" s="263" t="str">
        <f t="shared" si="10"/>
        <v xml:space="preserve"> </v>
      </c>
      <c r="J61" s="264">
        <f t="shared" ref="J61:Q61" si="14">SUM(J48:J60)</f>
        <v>0</v>
      </c>
      <c r="K61" s="265">
        <f t="shared" si="14"/>
        <v>0</v>
      </c>
      <c r="L61" s="266">
        <f t="shared" si="14"/>
        <v>0</v>
      </c>
      <c r="M61" s="267">
        <f t="shared" si="14"/>
        <v>0</v>
      </c>
      <c r="N61" s="267">
        <f t="shared" si="14"/>
        <v>0</v>
      </c>
      <c r="O61" s="267">
        <f t="shared" si="14"/>
        <v>0</v>
      </c>
      <c r="P61" s="267">
        <f t="shared" si="14"/>
        <v>0</v>
      </c>
      <c r="Q61" s="267">
        <f t="shared" si="14"/>
        <v>0</v>
      </c>
      <c r="R61" s="268"/>
      <c r="S61" s="269">
        <f>SUM(S48:S60)</f>
        <v>0</v>
      </c>
      <c r="T61" s="266">
        <f>SUM(T48:T60)</f>
        <v>0</v>
      </c>
      <c r="U61" s="270">
        <f>SUM(U48:U60)</f>
        <v>0</v>
      </c>
      <c r="V61" s="228"/>
    </row>
    <row r="62" spans="2:22" ht="3.75" customHeight="1" x14ac:dyDescent="0.25">
      <c r="B62" s="213"/>
      <c r="C62" s="252"/>
      <c r="D62" s="252"/>
      <c r="E62" s="252"/>
      <c r="F62" s="252"/>
      <c r="G62" s="252"/>
      <c r="H62" s="252"/>
      <c r="I62" s="51"/>
      <c r="J62" s="271"/>
      <c r="K62" s="233"/>
      <c r="L62" s="300"/>
      <c r="M62" s="301"/>
      <c r="N62" s="301"/>
      <c r="O62" s="301"/>
      <c r="P62" s="233"/>
      <c r="Q62" s="301"/>
      <c r="R62" s="239"/>
      <c r="S62" s="301"/>
      <c r="T62" s="300"/>
      <c r="U62" s="301"/>
      <c r="V62" s="228"/>
    </row>
    <row r="63" spans="2:22" ht="15.75" thickBot="1" x14ac:dyDescent="0.3">
      <c r="B63" s="213"/>
      <c r="C63" s="229" t="s">
        <v>183</v>
      </c>
      <c r="D63" s="229"/>
      <c r="E63" s="229"/>
      <c r="F63" s="229"/>
      <c r="G63" s="229"/>
      <c r="H63" s="230"/>
      <c r="I63" s="230"/>
      <c r="J63" s="230"/>
      <c r="K63" s="230"/>
      <c r="L63" s="51"/>
      <c r="M63" s="215"/>
      <c r="N63" s="215"/>
      <c r="O63" s="231"/>
      <c r="P63" s="232"/>
      <c r="Q63" s="232"/>
      <c r="R63" s="224"/>
      <c r="S63" s="215"/>
      <c r="T63" s="232"/>
      <c r="U63" s="232"/>
      <c r="V63" s="228"/>
    </row>
    <row r="64" spans="2:22" x14ac:dyDescent="0.25">
      <c r="B64" s="213"/>
      <c r="C64" s="215"/>
      <c r="D64" s="273" t="s">
        <v>271</v>
      </c>
      <c r="E64" s="273"/>
      <c r="F64" s="273"/>
      <c r="G64" s="273"/>
      <c r="H64" s="273"/>
      <c r="I64" s="234" t="str">
        <f>IFERROR(J64/J$118," ")</f>
        <v xml:space="preserve"> </v>
      </c>
      <c r="J64" s="235">
        <f>K64+S64</f>
        <v>0</v>
      </c>
      <c r="K64" s="274">
        <f>SUM(L64:Q64)</f>
        <v>0</v>
      </c>
      <c r="L64" s="241"/>
      <c r="M64" s="275"/>
      <c r="N64" s="275"/>
      <c r="O64" s="275"/>
      <c r="P64" s="275"/>
      <c r="Q64" s="275"/>
      <c r="R64" s="239"/>
      <c r="S64" s="276">
        <f>SUM(T64:U64)</f>
        <v>0</v>
      </c>
      <c r="T64" s="241"/>
      <c r="U64" s="242"/>
      <c r="V64" s="228"/>
    </row>
    <row r="65" spans="2:22" x14ac:dyDescent="0.25">
      <c r="B65" s="213"/>
      <c r="C65" s="215"/>
      <c r="D65" s="252" t="s">
        <v>272</v>
      </c>
      <c r="E65" s="252"/>
      <c r="F65" s="252"/>
      <c r="G65" s="252"/>
      <c r="H65" s="252"/>
      <c r="I65" s="243" t="str">
        <f>IFERROR(J65/J$118," ")</f>
        <v xml:space="preserve"> </v>
      </c>
      <c r="J65" s="255">
        <f>K65+S65</f>
        <v>0</v>
      </c>
      <c r="K65" s="281">
        <f>SUM(L65:Q65)</f>
        <v>0</v>
      </c>
      <c r="L65" s="282"/>
      <c r="M65" s="283"/>
      <c r="N65" s="283"/>
      <c r="O65" s="283"/>
      <c r="P65" s="283"/>
      <c r="Q65" s="283"/>
      <c r="R65" s="248"/>
      <c r="S65" s="284">
        <f>SUM(T65:U65)</f>
        <v>0</v>
      </c>
      <c r="T65" s="282"/>
      <c r="U65" s="285"/>
      <c r="V65" s="228"/>
    </row>
    <row r="66" spans="2:22" ht="15.75" thickBot="1" x14ac:dyDescent="0.3">
      <c r="B66" s="213"/>
      <c r="C66" s="215"/>
      <c r="D66" s="252"/>
      <c r="E66" s="252"/>
      <c r="F66" s="252"/>
      <c r="G66" s="262" t="s">
        <v>152</v>
      </c>
      <c r="H66" s="262"/>
      <c r="I66" s="263" t="str">
        <f>IFERROR(J66/J$118," ")</f>
        <v xml:space="preserve"> </v>
      </c>
      <c r="J66" s="264">
        <f t="shared" ref="J66:Q66" si="15">SUM(J64:J65)</f>
        <v>0</v>
      </c>
      <c r="K66" s="265">
        <f t="shared" si="15"/>
        <v>0</v>
      </c>
      <c r="L66" s="266">
        <f t="shared" si="15"/>
        <v>0</v>
      </c>
      <c r="M66" s="267">
        <f t="shared" si="15"/>
        <v>0</v>
      </c>
      <c r="N66" s="267">
        <f t="shared" si="15"/>
        <v>0</v>
      </c>
      <c r="O66" s="267">
        <f t="shared" si="15"/>
        <v>0</v>
      </c>
      <c r="P66" s="267">
        <f t="shared" si="15"/>
        <v>0</v>
      </c>
      <c r="Q66" s="267">
        <f t="shared" si="15"/>
        <v>0</v>
      </c>
      <c r="R66" s="268"/>
      <c r="S66" s="269">
        <f>SUM(S64:S65)</f>
        <v>0</v>
      </c>
      <c r="T66" s="266">
        <f>SUM(T64:T65)</f>
        <v>0</v>
      </c>
      <c r="U66" s="270">
        <f>SUM(U64:U65)</f>
        <v>0</v>
      </c>
      <c r="V66" s="228"/>
    </row>
    <row r="67" spans="2:22" ht="3.75" customHeight="1" x14ac:dyDescent="0.25">
      <c r="B67" s="213"/>
      <c r="C67" s="252"/>
      <c r="D67" s="262"/>
      <c r="E67" s="262"/>
      <c r="F67" s="262"/>
      <c r="G67" s="262"/>
      <c r="H67" s="262"/>
      <c r="I67" s="51"/>
      <c r="J67" s="51"/>
      <c r="K67" s="215"/>
      <c r="L67" s="272"/>
      <c r="M67" s="272"/>
      <c r="N67" s="272"/>
      <c r="O67" s="272"/>
      <c r="P67" s="215"/>
      <c r="Q67" s="272"/>
      <c r="R67" s="248"/>
      <c r="S67" s="272"/>
      <c r="T67" s="272"/>
      <c r="U67" s="272"/>
      <c r="V67" s="228"/>
    </row>
    <row r="68" spans="2:22" ht="15.75" thickBot="1" x14ac:dyDescent="0.3">
      <c r="B68" s="213"/>
      <c r="C68" s="229" t="s">
        <v>186</v>
      </c>
      <c r="D68" s="229"/>
      <c r="E68" s="229"/>
      <c r="F68" s="229"/>
      <c r="G68" s="229"/>
      <c r="H68" s="230"/>
      <c r="I68" s="230"/>
      <c r="J68" s="230"/>
      <c r="K68" s="230"/>
      <c r="L68" s="51"/>
      <c r="M68" s="215"/>
      <c r="N68" s="215"/>
      <c r="O68" s="231"/>
      <c r="P68" s="232"/>
      <c r="Q68" s="232"/>
      <c r="R68" s="224"/>
      <c r="S68" s="215"/>
      <c r="T68" s="232"/>
      <c r="U68" s="232"/>
      <c r="V68" s="228"/>
    </row>
    <row r="69" spans="2:22" x14ac:dyDescent="0.25">
      <c r="B69" s="213"/>
      <c r="C69" s="215"/>
      <c r="D69" s="273" t="s">
        <v>187</v>
      </c>
      <c r="E69" s="273"/>
      <c r="F69" s="273"/>
      <c r="G69" s="273"/>
      <c r="H69" s="273"/>
      <c r="I69" s="234" t="str">
        <f t="shared" ref="I69:I74" si="16">IFERROR(J69/J$118," ")</f>
        <v xml:space="preserve"> </v>
      </c>
      <c r="J69" s="235">
        <f>K69+S69</f>
        <v>0</v>
      </c>
      <c r="K69" s="274">
        <f>SUM(L69:Q69)</f>
        <v>0</v>
      </c>
      <c r="L69" s="241"/>
      <c r="M69" s="275"/>
      <c r="N69" s="275"/>
      <c r="O69" s="275"/>
      <c r="P69" s="275"/>
      <c r="Q69" s="275"/>
      <c r="R69" s="239"/>
      <c r="S69" s="276">
        <f>SUM(T69:U69)</f>
        <v>0</v>
      </c>
      <c r="T69" s="241"/>
      <c r="U69" s="242"/>
      <c r="V69" s="228"/>
    </row>
    <row r="70" spans="2:22" x14ac:dyDescent="0.25">
      <c r="B70" s="213"/>
      <c r="C70" s="215"/>
      <c r="D70" s="252" t="s">
        <v>273</v>
      </c>
      <c r="E70" s="252"/>
      <c r="F70" s="252"/>
      <c r="G70" s="252"/>
      <c r="H70" s="252"/>
      <c r="I70" s="243" t="str">
        <f t="shared" si="16"/>
        <v xml:space="preserve"> </v>
      </c>
      <c r="J70" s="244">
        <f>K70+S70</f>
        <v>0</v>
      </c>
      <c r="K70" s="277">
        <f>SUM(L70:Q70)</f>
        <v>0</v>
      </c>
      <c r="L70" s="250"/>
      <c r="M70" s="278"/>
      <c r="N70" s="278"/>
      <c r="O70" s="278"/>
      <c r="P70" s="278"/>
      <c r="Q70" s="278"/>
      <c r="R70" s="248"/>
      <c r="S70" s="249">
        <f>SUM(T70:U70)</f>
        <v>0</v>
      </c>
      <c r="T70" s="250"/>
      <c r="U70" s="251"/>
      <c r="V70" s="228"/>
    </row>
    <row r="71" spans="2:22" x14ac:dyDescent="0.25">
      <c r="B71" s="213"/>
      <c r="C71" s="215"/>
      <c r="D71" s="252" t="s">
        <v>189</v>
      </c>
      <c r="E71" s="252"/>
      <c r="F71" s="252"/>
      <c r="G71" s="252"/>
      <c r="H71" s="252"/>
      <c r="I71" s="243" t="str">
        <f t="shared" si="16"/>
        <v xml:space="preserve"> </v>
      </c>
      <c r="J71" s="244">
        <f>K71+S71</f>
        <v>0</v>
      </c>
      <c r="K71" s="277">
        <f>SUM(L71:Q71)</f>
        <v>0</v>
      </c>
      <c r="L71" s="250"/>
      <c r="M71" s="278"/>
      <c r="N71" s="278"/>
      <c r="O71" s="278"/>
      <c r="P71" s="278"/>
      <c r="Q71" s="278"/>
      <c r="R71" s="248"/>
      <c r="S71" s="249">
        <f>SUM(T71:U71)</f>
        <v>0</v>
      </c>
      <c r="T71" s="250"/>
      <c r="U71" s="251"/>
      <c r="V71" s="228"/>
    </row>
    <row r="72" spans="2:22" x14ac:dyDescent="0.25">
      <c r="B72" s="213"/>
      <c r="C72" s="215"/>
      <c r="D72" s="252" t="s">
        <v>190</v>
      </c>
      <c r="E72" s="252"/>
      <c r="F72" s="252"/>
      <c r="G72" s="252"/>
      <c r="H72" s="252"/>
      <c r="I72" s="243" t="str">
        <f t="shared" si="16"/>
        <v xml:space="preserve"> </v>
      </c>
      <c r="J72" s="244">
        <f>K72+S72</f>
        <v>0</v>
      </c>
      <c r="K72" s="277">
        <f>SUM(L72:Q72)</f>
        <v>0</v>
      </c>
      <c r="L72" s="250"/>
      <c r="M72" s="278"/>
      <c r="N72" s="278"/>
      <c r="O72" s="278"/>
      <c r="P72" s="278"/>
      <c r="Q72" s="278"/>
      <c r="R72" s="248"/>
      <c r="S72" s="249">
        <f>SUM(T72:U72)</f>
        <v>0</v>
      </c>
      <c r="T72" s="250"/>
      <c r="U72" s="251"/>
      <c r="V72" s="228"/>
    </row>
    <row r="73" spans="2:22" x14ac:dyDescent="0.25">
      <c r="B73" s="213"/>
      <c r="C73" s="215"/>
      <c r="D73" s="252" t="s">
        <v>191</v>
      </c>
      <c r="E73" s="252"/>
      <c r="F73" s="252"/>
      <c r="G73" s="252"/>
      <c r="H73" s="252"/>
      <c r="I73" s="243" t="str">
        <f t="shared" si="16"/>
        <v xml:space="preserve"> </v>
      </c>
      <c r="J73" s="255">
        <f>K73+S73</f>
        <v>0</v>
      </c>
      <c r="K73" s="277">
        <f>SUM(L73:Q73)</f>
        <v>0</v>
      </c>
      <c r="L73" s="282"/>
      <c r="M73" s="283"/>
      <c r="N73" s="283"/>
      <c r="O73" s="283"/>
      <c r="P73" s="283"/>
      <c r="Q73" s="283"/>
      <c r="R73" s="248"/>
      <c r="S73" s="284">
        <f>SUM(T73:U73)</f>
        <v>0</v>
      </c>
      <c r="T73" s="282"/>
      <c r="U73" s="285"/>
      <c r="V73" s="228"/>
    </row>
    <row r="74" spans="2:22" ht="15.75" thickBot="1" x14ac:dyDescent="0.3">
      <c r="B74" s="213"/>
      <c r="C74" s="215"/>
      <c r="D74" s="252"/>
      <c r="E74" s="252"/>
      <c r="F74" s="252"/>
      <c r="G74" s="262" t="s">
        <v>152</v>
      </c>
      <c r="H74" s="262"/>
      <c r="I74" s="263" t="str">
        <f t="shared" si="16"/>
        <v xml:space="preserve"> </v>
      </c>
      <c r="J74" s="264">
        <f t="shared" ref="J74:Q74" si="17">SUM(J69:J73)</f>
        <v>0</v>
      </c>
      <c r="K74" s="265">
        <f t="shared" si="17"/>
        <v>0</v>
      </c>
      <c r="L74" s="266">
        <f t="shared" si="17"/>
        <v>0</v>
      </c>
      <c r="M74" s="267">
        <f t="shared" si="17"/>
        <v>0</v>
      </c>
      <c r="N74" s="267">
        <f t="shared" si="17"/>
        <v>0</v>
      </c>
      <c r="O74" s="267">
        <f t="shared" si="17"/>
        <v>0</v>
      </c>
      <c r="P74" s="267">
        <f t="shared" si="17"/>
        <v>0</v>
      </c>
      <c r="Q74" s="267">
        <f t="shared" si="17"/>
        <v>0</v>
      </c>
      <c r="R74" s="268"/>
      <c r="S74" s="269">
        <f>SUM(S69:S73)</f>
        <v>0</v>
      </c>
      <c r="T74" s="266">
        <f>SUM(T69:T73)</f>
        <v>0</v>
      </c>
      <c r="U74" s="270">
        <f>SUM(U69:U73)</f>
        <v>0</v>
      </c>
      <c r="V74" s="228"/>
    </row>
    <row r="75" spans="2:22" ht="9" customHeight="1" thickBot="1" x14ac:dyDescent="0.3">
      <c r="B75" s="286"/>
      <c r="C75" s="287"/>
      <c r="D75" s="302"/>
      <c r="E75" s="302"/>
      <c r="F75" s="302"/>
      <c r="G75" s="302"/>
      <c r="H75" s="302"/>
      <c r="I75" s="288"/>
      <c r="J75" s="289"/>
      <c r="K75" s="290"/>
      <c r="L75" s="292"/>
      <c r="M75" s="292"/>
      <c r="N75" s="292"/>
      <c r="O75" s="292"/>
      <c r="P75" s="290"/>
      <c r="Q75" s="292"/>
      <c r="R75" s="293"/>
      <c r="S75" s="292"/>
      <c r="T75" s="292"/>
      <c r="U75" s="292"/>
      <c r="V75" s="294"/>
    </row>
    <row r="76" spans="2:22" ht="15.75" thickBot="1" x14ac:dyDescent="0.3">
      <c r="B76" s="213"/>
      <c r="C76" s="229" t="s">
        <v>192</v>
      </c>
      <c r="D76" s="229"/>
      <c r="E76" s="229"/>
      <c r="F76" s="229"/>
      <c r="G76" s="229"/>
      <c r="H76" s="230"/>
      <c r="I76" s="230"/>
      <c r="J76" s="230"/>
      <c r="K76" s="230"/>
      <c r="L76" s="272"/>
      <c r="M76" s="272"/>
      <c r="N76" s="272"/>
      <c r="O76" s="272"/>
      <c r="P76" s="215"/>
      <c r="Q76" s="272"/>
      <c r="R76" s="248"/>
      <c r="S76" s="272"/>
      <c r="T76" s="272"/>
      <c r="U76" s="272"/>
      <c r="V76" s="228"/>
    </row>
    <row r="77" spans="2:22" x14ac:dyDescent="0.25">
      <c r="B77" s="213"/>
      <c r="C77" s="215"/>
      <c r="D77" s="273" t="s">
        <v>193</v>
      </c>
      <c r="E77" s="273"/>
      <c r="F77" s="273"/>
      <c r="G77" s="273"/>
      <c r="H77" s="273"/>
      <c r="I77" s="234" t="str">
        <f t="shared" ref="I77:I85" si="18">IFERROR(J77/J$118," ")</f>
        <v xml:space="preserve"> </v>
      </c>
      <c r="J77" s="235">
        <f t="shared" ref="J77:J84" si="19">K77+S77</f>
        <v>0</v>
      </c>
      <c r="K77" s="274">
        <f t="shared" ref="K77:K84" si="20">SUM(L77:Q77)</f>
        <v>0</v>
      </c>
      <c r="L77" s="241"/>
      <c r="M77" s="275"/>
      <c r="N77" s="275"/>
      <c r="O77" s="275"/>
      <c r="P77" s="275"/>
      <c r="Q77" s="275"/>
      <c r="R77" s="239"/>
      <c r="S77" s="276">
        <f t="shared" ref="S77:S84" si="21">SUM(T77:U77)</f>
        <v>0</v>
      </c>
      <c r="T77" s="241"/>
      <c r="U77" s="242"/>
      <c r="V77" s="228"/>
    </row>
    <row r="78" spans="2:22" x14ac:dyDescent="0.25">
      <c r="B78" s="213"/>
      <c r="C78" s="215"/>
      <c r="D78" s="252" t="s">
        <v>274</v>
      </c>
      <c r="E78" s="252"/>
      <c r="F78" s="252"/>
      <c r="G78" s="252"/>
      <c r="H78" s="252"/>
      <c r="I78" s="243" t="str">
        <f t="shared" si="18"/>
        <v xml:space="preserve"> </v>
      </c>
      <c r="J78" s="244">
        <f t="shared" si="19"/>
        <v>0</v>
      </c>
      <c r="K78" s="277">
        <f t="shared" si="20"/>
        <v>0</v>
      </c>
      <c r="L78" s="250"/>
      <c r="M78" s="278"/>
      <c r="N78" s="278"/>
      <c r="O78" s="278"/>
      <c r="P78" s="278"/>
      <c r="Q78" s="278"/>
      <c r="R78" s="248"/>
      <c r="S78" s="249">
        <f t="shared" si="21"/>
        <v>0</v>
      </c>
      <c r="T78" s="250"/>
      <c r="U78" s="251"/>
      <c r="V78" s="228"/>
    </row>
    <row r="79" spans="2:22" x14ac:dyDescent="0.25">
      <c r="B79" s="213"/>
      <c r="C79" s="215"/>
      <c r="D79" s="252" t="s">
        <v>195</v>
      </c>
      <c r="E79" s="252"/>
      <c r="F79" s="252"/>
      <c r="G79" s="252"/>
      <c r="H79" s="252"/>
      <c r="I79" s="243" t="str">
        <f t="shared" si="18"/>
        <v xml:space="preserve"> </v>
      </c>
      <c r="J79" s="244">
        <f t="shared" si="19"/>
        <v>0</v>
      </c>
      <c r="K79" s="277">
        <f t="shared" si="20"/>
        <v>0</v>
      </c>
      <c r="L79" s="250"/>
      <c r="M79" s="278"/>
      <c r="N79" s="278"/>
      <c r="O79" s="278"/>
      <c r="P79" s="278"/>
      <c r="Q79" s="278"/>
      <c r="R79" s="248"/>
      <c r="S79" s="249">
        <f t="shared" si="21"/>
        <v>0</v>
      </c>
      <c r="T79" s="250"/>
      <c r="U79" s="251"/>
      <c r="V79" s="228"/>
    </row>
    <row r="80" spans="2:22" x14ac:dyDescent="0.25">
      <c r="B80" s="213"/>
      <c r="C80" s="215"/>
      <c r="D80" s="253" t="s">
        <v>196</v>
      </c>
      <c r="E80" s="253"/>
      <c r="F80" s="253"/>
      <c r="G80" s="253"/>
      <c r="H80" s="253"/>
      <c r="I80" s="243" t="str">
        <f t="shared" si="18"/>
        <v xml:space="preserve"> </v>
      </c>
      <c r="J80" s="244">
        <f t="shared" si="19"/>
        <v>0</v>
      </c>
      <c r="K80" s="277">
        <f t="shared" si="20"/>
        <v>0</v>
      </c>
      <c r="L80" s="250"/>
      <c r="M80" s="278"/>
      <c r="N80" s="278"/>
      <c r="O80" s="278"/>
      <c r="P80" s="278"/>
      <c r="Q80" s="278"/>
      <c r="R80" s="248"/>
      <c r="S80" s="249">
        <f t="shared" si="21"/>
        <v>0</v>
      </c>
      <c r="T80" s="250"/>
      <c r="U80" s="251"/>
      <c r="V80" s="228"/>
    </row>
    <row r="81" spans="2:22" x14ac:dyDescent="0.25">
      <c r="B81" s="213"/>
      <c r="C81" s="215"/>
      <c r="D81" s="253" t="s">
        <v>275</v>
      </c>
      <c r="E81" s="253"/>
      <c r="F81" s="253"/>
      <c r="G81" s="253"/>
      <c r="H81" s="253"/>
      <c r="I81" s="243" t="str">
        <f t="shared" si="18"/>
        <v xml:space="preserve"> </v>
      </c>
      <c r="J81" s="244">
        <f t="shared" si="19"/>
        <v>0</v>
      </c>
      <c r="K81" s="277">
        <f t="shared" si="20"/>
        <v>0</v>
      </c>
      <c r="L81" s="250"/>
      <c r="M81" s="278"/>
      <c r="N81" s="278"/>
      <c r="O81" s="278"/>
      <c r="P81" s="278"/>
      <c r="Q81" s="278"/>
      <c r="R81" s="248"/>
      <c r="S81" s="249">
        <f t="shared" si="21"/>
        <v>0</v>
      </c>
      <c r="T81" s="250"/>
      <c r="U81" s="251"/>
      <c r="V81" s="228"/>
    </row>
    <row r="82" spans="2:22" x14ac:dyDescent="0.25">
      <c r="B82" s="213"/>
      <c r="C82" s="215"/>
      <c r="D82" s="253" t="s">
        <v>276</v>
      </c>
      <c r="E82" s="253"/>
      <c r="F82" s="253"/>
      <c r="G82" s="253"/>
      <c r="H82" s="253"/>
      <c r="I82" s="243" t="str">
        <f t="shared" si="18"/>
        <v xml:space="preserve"> </v>
      </c>
      <c r="J82" s="244">
        <f t="shared" si="19"/>
        <v>0</v>
      </c>
      <c r="K82" s="277">
        <f t="shared" si="20"/>
        <v>0</v>
      </c>
      <c r="L82" s="250"/>
      <c r="M82" s="278"/>
      <c r="N82" s="278"/>
      <c r="O82" s="278"/>
      <c r="P82" s="278"/>
      <c r="Q82" s="278"/>
      <c r="R82" s="248"/>
      <c r="S82" s="249">
        <f t="shared" si="21"/>
        <v>0</v>
      </c>
      <c r="T82" s="250"/>
      <c r="U82" s="251"/>
      <c r="V82" s="228"/>
    </row>
    <row r="83" spans="2:22" x14ac:dyDescent="0.25">
      <c r="B83" s="213"/>
      <c r="C83" s="215"/>
      <c r="D83" s="253" t="s">
        <v>199</v>
      </c>
      <c r="E83" s="253"/>
      <c r="F83" s="253"/>
      <c r="G83" s="253"/>
      <c r="H83" s="253"/>
      <c r="I83" s="243" t="str">
        <f t="shared" si="18"/>
        <v xml:space="preserve"> </v>
      </c>
      <c r="J83" s="244">
        <f t="shared" si="19"/>
        <v>0</v>
      </c>
      <c r="K83" s="277">
        <f t="shared" si="20"/>
        <v>0</v>
      </c>
      <c r="L83" s="250"/>
      <c r="M83" s="278"/>
      <c r="N83" s="278"/>
      <c r="O83" s="278"/>
      <c r="P83" s="278"/>
      <c r="Q83" s="278"/>
      <c r="R83" s="248"/>
      <c r="S83" s="249">
        <f t="shared" si="21"/>
        <v>0</v>
      </c>
      <c r="T83" s="250"/>
      <c r="U83" s="251"/>
      <c r="V83" s="228"/>
    </row>
    <row r="84" spans="2:22" x14ac:dyDescent="0.25">
      <c r="B84" s="213"/>
      <c r="C84" s="215"/>
      <c r="D84" s="253" t="s">
        <v>265</v>
      </c>
      <c r="E84" s="508"/>
      <c r="F84" s="509"/>
      <c r="G84" s="510"/>
      <c r="H84" s="253"/>
      <c r="I84" s="243" t="str">
        <f t="shared" si="18"/>
        <v xml:space="preserve"> </v>
      </c>
      <c r="J84" s="255">
        <f t="shared" si="19"/>
        <v>0</v>
      </c>
      <c r="K84" s="277">
        <f t="shared" si="20"/>
        <v>0</v>
      </c>
      <c r="L84" s="282"/>
      <c r="M84" s="283"/>
      <c r="N84" s="283"/>
      <c r="O84" s="283"/>
      <c r="P84" s="283"/>
      <c r="Q84" s="283"/>
      <c r="R84" s="248"/>
      <c r="S84" s="284">
        <f t="shared" si="21"/>
        <v>0</v>
      </c>
      <c r="T84" s="282"/>
      <c r="U84" s="285"/>
      <c r="V84" s="228"/>
    </row>
    <row r="85" spans="2:22" ht="15.75" thickBot="1" x14ac:dyDescent="0.3">
      <c r="B85" s="213"/>
      <c r="C85" s="215"/>
      <c r="D85" s="252"/>
      <c r="E85" s="252"/>
      <c r="F85" s="252"/>
      <c r="G85" s="262" t="s">
        <v>152</v>
      </c>
      <c r="H85" s="262"/>
      <c r="I85" s="263" t="str">
        <f t="shared" si="18"/>
        <v xml:space="preserve"> </v>
      </c>
      <c r="J85" s="264">
        <f t="shared" ref="J85:Q85" si="22">SUM(J77:J84)</f>
        <v>0</v>
      </c>
      <c r="K85" s="265">
        <f t="shared" si="22"/>
        <v>0</v>
      </c>
      <c r="L85" s="266">
        <f t="shared" si="22"/>
        <v>0</v>
      </c>
      <c r="M85" s="267">
        <f t="shared" si="22"/>
        <v>0</v>
      </c>
      <c r="N85" s="267">
        <f t="shared" si="22"/>
        <v>0</v>
      </c>
      <c r="O85" s="267">
        <f t="shared" si="22"/>
        <v>0</v>
      </c>
      <c r="P85" s="267">
        <f t="shared" si="22"/>
        <v>0</v>
      </c>
      <c r="Q85" s="267">
        <f t="shared" si="22"/>
        <v>0</v>
      </c>
      <c r="R85" s="268"/>
      <c r="S85" s="269">
        <f>SUM(S77:S84)</f>
        <v>0</v>
      </c>
      <c r="T85" s="266">
        <f>SUM(T77:T84)</f>
        <v>0</v>
      </c>
      <c r="U85" s="270">
        <f>SUM(U77:U84)</f>
        <v>0</v>
      </c>
      <c r="V85" s="228"/>
    </row>
    <row r="86" spans="2:22" ht="3.75" customHeight="1" x14ac:dyDescent="0.25">
      <c r="B86" s="213"/>
      <c r="C86" s="252"/>
      <c r="D86" s="252"/>
      <c r="E86" s="252"/>
      <c r="F86" s="252"/>
      <c r="G86" s="252"/>
      <c r="H86" s="252"/>
      <c r="I86" s="51"/>
      <c r="J86" s="271"/>
      <c r="K86" s="215"/>
      <c r="L86" s="272"/>
      <c r="M86" s="272"/>
      <c r="N86" s="272"/>
      <c r="O86" s="272"/>
      <c r="P86" s="215"/>
      <c r="Q86" s="272"/>
      <c r="R86" s="248"/>
      <c r="S86" s="272"/>
      <c r="T86" s="272"/>
      <c r="U86" s="272"/>
      <c r="V86" s="228"/>
    </row>
    <row r="87" spans="2:22" ht="15.75" thickBot="1" x14ac:dyDescent="0.3">
      <c r="B87" s="213"/>
      <c r="C87" s="229" t="s">
        <v>200</v>
      </c>
      <c r="D87" s="229"/>
      <c r="E87" s="229"/>
      <c r="F87" s="229"/>
      <c r="G87" s="229"/>
      <c r="H87" s="230"/>
      <c r="I87" s="230"/>
      <c r="J87" s="230"/>
      <c r="K87" s="230"/>
      <c r="L87" s="303"/>
      <c r="M87" s="304"/>
      <c r="N87" s="304"/>
      <c r="O87" s="304"/>
      <c r="P87" s="215"/>
      <c r="Q87" s="304"/>
      <c r="R87" s="248"/>
      <c r="S87" s="304"/>
      <c r="T87" s="304"/>
      <c r="U87" s="304"/>
      <c r="V87" s="228"/>
    </row>
    <row r="88" spans="2:22" x14ac:dyDescent="0.25">
      <c r="B88" s="213"/>
      <c r="C88" s="215"/>
      <c r="D88" s="305" t="s">
        <v>277</v>
      </c>
      <c r="E88" s="305"/>
      <c r="F88" s="305"/>
      <c r="G88" s="305"/>
      <c r="H88" s="305"/>
      <c r="I88" s="234" t="str">
        <f>IFERROR(J88/J$118," ")</f>
        <v xml:space="preserve"> </v>
      </c>
      <c r="J88" s="235">
        <f>K88+S88</f>
        <v>0</v>
      </c>
      <c r="K88" s="274">
        <f>SUM(L88:Q88)</f>
        <v>0</v>
      </c>
      <c r="L88" s="241"/>
      <c r="M88" s="275"/>
      <c r="N88" s="275"/>
      <c r="O88" s="275"/>
      <c r="P88" s="275"/>
      <c r="Q88" s="275"/>
      <c r="R88" s="239"/>
      <c r="S88" s="276">
        <f>SUM(T88:U88)</f>
        <v>0</v>
      </c>
      <c r="T88" s="241"/>
      <c r="U88" s="242"/>
      <c r="V88" s="228"/>
    </row>
    <row r="89" spans="2:22" x14ac:dyDescent="0.25">
      <c r="B89" s="213"/>
      <c r="C89" s="215"/>
      <c r="D89" s="253" t="s">
        <v>278</v>
      </c>
      <c r="E89" s="253"/>
      <c r="F89" s="253"/>
      <c r="G89" s="253"/>
      <c r="H89" s="253"/>
      <c r="I89" s="243" t="str">
        <f>IFERROR(J89/J$118," ")</f>
        <v xml:space="preserve"> </v>
      </c>
      <c r="J89" s="244">
        <f>K89+S89</f>
        <v>0</v>
      </c>
      <c r="K89" s="277">
        <f>SUM(L89:Q89)</f>
        <v>0</v>
      </c>
      <c r="L89" s="250"/>
      <c r="M89" s="278"/>
      <c r="N89" s="278"/>
      <c r="O89" s="278"/>
      <c r="P89" s="278"/>
      <c r="Q89" s="278"/>
      <c r="R89" s="248"/>
      <c r="S89" s="249">
        <f>SUM(T89:U89)</f>
        <v>0</v>
      </c>
      <c r="T89" s="250"/>
      <c r="U89" s="251"/>
      <c r="V89" s="228"/>
    </row>
    <row r="90" spans="2:22" x14ac:dyDescent="0.25">
      <c r="B90" s="213"/>
      <c r="C90" s="215"/>
      <c r="D90" s="253" t="s">
        <v>265</v>
      </c>
      <c r="E90" s="508"/>
      <c r="F90" s="509"/>
      <c r="G90" s="510"/>
      <c r="H90" s="253"/>
      <c r="I90" s="243" t="str">
        <f>IFERROR(J90/J$118," ")</f>
        <v xml:space="preserve"> </v>
      </c>
      <c r="J90" s="255">
        <f>K90+S90</f>
        <v>0</v>
      </c>
      <c r="K90" s="277">
        <f>SUM(L90:Q90)</f>
        <v>0</v>
      </c>
      <c r="L90" s="282"/>
      <c r="M90" s="283"/>
      <c r="N90" s="283"/>
      <c r="O90" s="283"/>
      <c r="P90" s="283"/>
      <c r="Q90" s="283"/>
      <c r="R90" s="248"/>
      <c r="S90" s="284">
        <f>SUM(T90:U90)</f>
        <v>0</v>
      </c>
      <c r="T90" s="282"/>
      <c r="U90" s="285"/>
      <c r="V90" s="228"/>
    </row>
    <row r="91" spans="2:22" ht="15.75" thickBot="1" x14ac:dyDescent="0.3">
      <c r="B91" s="213"/>
      <c r="C91" s="215"/>
      <c r="D91" s="252"/>
      <c r="E91" s="252"/>
      <c r="F91" s="252"/>
      <c r="G91" s="262" t="s">
        <v>152</v>
      </c>
      <c r="H91" s="262"/>
      <c r="I91" s="263" t="str">
        <f>IFERROR(J91/J$118," ")</f>
        <v xml:space="preserve"> </v>
      </c>
      <c r="J91" s="264">
        <f t="shared" ref="J91:Q91" si="23">SUM(J88:J90)</f>
        <v>0</v>
      </c>
      <c r="K91" s="265">
        <f t="shared" si="23"/>
        <v>0</v>
      </c>
      <c r="L91" s="266">
        <f t="shared" si="23"/>
        <v>0</v>
      </c>
      <c r="M91" s="267">
        <f t="shared" si="23"/>
        <v>0</v>
      </c>
      <c r="N91" s="267">
        <f t="shared" si="23"/>
        <v>0</v>
      </c>
      <c r="O91" s="267">
        <f t="shared" si="23"/>
        <v>0</v>
      </c>
      <c r="P91" s="267">
        <f t="shared" si="23"/>
        <v>0</v>
      </c>
      <c r="Q91" s="267">
        <f t="shared" si="23"/>
        <v>0</v>
      </c>
      <c r="R91" s="268"/>
      <c r="S91" s="269">
        <f>SUM(S88:S90)</f>
        <v>0</v>
      </c>
      <c r="T91" s="266">
        <f>SUM(T88:T90)</f>
        <v>0</v>
      </c>
      <c r="U91" s="270">
        <f>SUM(U88:U90)</f>
        <v>0</v>
      </c>
      <c r="V91" s="228"/>
    </row>
    <row r="92" spans="2:22" ht="3.75" customHeight="1" x14ac:dyDescent="0.25">
      <c r="B92" s="213"/>
      <c r="C92" s="252"/>
      <c r="D92" s="252"/>
      <c r="E92" s="252"/>
      <c r="F92" s="252"/>
      <c r="G92" s="252"/>
      <c r="H92" s="252"/>
      <c r="I92" s="51"/>
      <c r="J92" s="271"/>
      <c r="K92" s="215"/>
      <c r="L92" s="304"/>
      <c r="M92" s="304"/>
      <c r="N92" s="304"/>
      <c r="O92" s="304"/>
      <c r="P92" s="215"/>
      <c r="Q92" s="304"/>
      <c r="R92" s="248"/>
      <c r="S92" s="304"/>
      <c r="T92" s="304"/>
      <c r="U92" s="304"/>
      <c r="V92" s="228"/>
    </row>
    <row r="93" spans="2:22" ht="15.75" thickBot="1" x14ac:dyDescent="0.3">
      <c r="B93" s="213"/>
      <c r="C93" s="229" t="s">
        <v>204</v>
      </c>
      <c r="D93" s="229"/>
      <c r="E93" s="229"/>
      <c r="F93" s="229"/>
      <c r="G93" s="229"/>
      <c r="H93" s="230"/>
      <c r="I93" s="230"/>
      <c r="J93" s="230"/>
      <c r="K93" s="230"/>
      <c r="L93" s="304"/>
      <c r="M93" s="304"/>
      <c r="N93" s="304"/>
      <c r="O93" s="304"/>
      <c r="P93" s="215"/>
      <c r="Q93" s="304"/>
      <c r="R93" s="248"/>
      <c r="S93" s="304"/>
      <c r="T93" s="304"/>
      <c r="U93" s="304"/>
      <c r="V93" s="228"/>
    </row>
    <row r="94" spans="2:22" x14ac:dyDescent="0.25">
      <c r="B94" s="213"/>
      <c r="C94" s="215"/>
      <c r="D94" s="305" t="s">
        <v>205</v>
      </c>
      <c r="E94" s="305"/>
      <c r="F94" s="305"/>
      <c r="G94" s="305"/>
      <c r="H94" s="305"/>
      <c r="I94" s="234" t="str">
        <f t="shared" ref="I94:I105" si="24">IFERROR(J94/J$118," ")</f>
        <v xml:space="preserve"> </v>
      </c>
      <c r="J94" s="235">
        <f t="shared" ref="J94:J104" si="25">K94+S94</f>
        <v>0</v>
      </c>
      <c r="K94" s="274">
        <f t="shared" ref="K94:K104" si="26">SUM(L94:Q94)</f>
        <v>0</v>
      </c>
      <c r="L94" s="241"/>
      <c r="M94" s="275"/>
      <c r="N94" s="275"/>
      <c r="O94" s="275"/>
      <c r="P94" s="275"/>
      <c r="Q94" s="275"/>
      <c r="R94" s="239"/>
      <c r="S94" s="276">
        <f t="shared" ref="S94:S104" si="27">SUM(T94:U94)</f>
        <v>0</v>
      </c>
      <c r="T94" s="241"/>
      <c r="U94" s="242"/>
      <c r="V94" s="228"/>
    </row>
    <row r="95" spans="2:22" x14ac:dyDescent="0.25">
      <c r="B95" s="213"/>
      <c r="C95" s="215"/>
      <c r="D95" s="253" t="s">
        <v>206</v>
      </c>
      <c r="E95" s="253"/>
      <c r="F95" s="253"/>
      <c r="G95" s="253"/>
      <c r="H95" s="253"/>
      <c r="I95" s="243" t="str">
        <f t="shared" si="24"/>
        <v xml:space="preserve"> </v>
      </c>
      <c r="J95" s="244">
        <f t="shared" si="25"/>
        <v>0</v>
      </c>
      <c r="K95" s="277">
        <f t="shared" si="26"/>
        <v>0</v>
      </c>
      <c r="L95" s="250"/>
      <c r="M95" s="278"/>
      <c r="N95" s="278"/>
      <c r="O95" s="278"/>
      <c r="P95" s="278"/>
      <c r="Q95" s="278"/>
      <c r="R95" s="248"/>
      <c r="S95" s="249">
        <f t="shared" si="27"/>
        <v>0</v>
      </c>
      <c r="T95" s="250"/>
      <c r="U95" s="251"/>
      <c r="V95" s="228"/>
    </row>
    <row r="96" spans="2:22" x14ac:dyDescent="0.25">
      <c r="B96" s="213"/>
      <c r="C96" s="215"/>
      <c r="D96" s="253" t="s">
        <v>207</v>
      </c>
      <c r="E96" s="253"/>
      <c r="F96" s="253"/>
      <c r="G96" s="253"/>
      <c r="H96" s="253"/>
      <c r="I96" s="243" t="str">
        <f t="shared" si="24"/>
        <v xml:space="preserve"> </v>
      </c>
      <c r="J96" s="244">
        <f t="shared" si="25"/>
        <v>0</v>
      </c>
      <c r="K96" s="277">
        <f>SUM(L96:Q96)</f>
        <v>0</v>
      </c>
      <c r="L96" s="250"/>
      <c r="M96" s="278"/>
      <c r="N96" s="278"/>
      <c r="O96" s="278"/>
      <c r="P96" s="278"/>
      <c r="Q96" s="278"/>
      <c r="R96" s="248"/>
      <c r="S96" s="249">
        <f t="shared" si="27"/>
        <v>0</v>
      </c>
      <c r="T96" s="250"/>
      <c r="U96" s="251"/>
      <c r="V96" s="228"/>
    </row>
    <row r="97" spans="2:22" x14ac:dyDescent="0.25">
      <c r="B97" s="213"/>
      <c r="C97" s="215"/>
      <c r="D97" s="253" t="s">
        <v>208</v>
      </c>
      <c r="E97" s="253"/>
      <c r="F97" s="253"/>
      <c r="G97" s="253"/>
      <c r="H97" s="253"/>
      <c r="I97" s="243" t="str">
        <f t="shared" si="24"/>
        <v xml:space="preserve"> </v>
      </c>
      <c r="J97" s="244">
        <f t="shared" si="25"/>
        <v>0</v>
      </c>
      <c r="K97" s="277">
        <f t="shared" si="26"/>
        <v>0</v>
      </c>
      <c r="L97" s="250"/>
      <c r="M97" s="278"/>
      <c r="N97" s="278"/>
      <c r="O97" s="278"/>
      <c r="P97" s="278"/>
      <c r="Q97" s="278"/>
      <c r="R97" s="248"/>
      <c r="S97" s="249">
        <f t="shared" si="27"/>
        <v>0</v>
      </c>
      <c r="T97" s="250"/>
      <c r="U97" s="251"/>
      <c r="V97" s="228"/>
    </row>
    <row r="98" spans="2:22" x14ac:dyDescent="0.25">
      <c r="B98" s="213"/>
      <c r="C98" s="215"/>
      <c r="D98" s="253" t="s">
        <v>209</v>
      </c>
      <c r="E98" s="253"/>
      <c r="F98" s="253"/>
      <c r="G98" s="306"/>
      <c r="H98" s="253"/>
      <c r="I98" s="243" t="str">
        <f t="shared" si="24"/>
        <v xml:space="preserve"> </v>
      </c>
      <c r="J98" s="244">
        <f t="shared" si="25"/>
        <v>0</v>
      </c>
      <c r="K98" s="277">
        <f t="shared" si="26"/>
        <v>0</v>
      </c>
      <c r="L98" s="250"/>
      <c r="M98" s="278"/>
      <c r="N98" s="278"/>
      <c r="O98" s="278"/>
      <c r="P98" s="278"/>
      <c r="Q98" s="278"/>
      <c r="R98" s="248"/>
      <c r="S98" s="249">
        <f t="shared" si="27"/>
        <v>0</v>
      </c>
      <c r="T98" s="250"/>
      <c r="U98" s="251"/>
      <c r="V98" s="228"/>
    </row>
    <row r="99" spans="2:22" x14ac:dyDescent="0.25">
      <c r="B99" s="213"/>
      <c r="C99" s="215"/>
      <c r="D99" s="253" t="s">
        <v>210</v>
      </c>
      <c r="E99" s="253"/>
      <c r="F99" s="253"/>
      <c r="G99" s="253"/>
      <c r="H99" s="253"/>
      <c r="I99" s="243" t="str">
        <f t="shared" si="24"/>
        <v xml:space="preserve"> </v>
      </c>
      <c r="J99" s="244">
        <f t="shared" si="25"/>
        <v>0</v>
      </c>
      <c r="K99" s="277">
        <f t="shared" si="26"/>
        <v>0</v>
      </c>
      <c r="L99" s="250"/>
      <c r="M99" s="278"/>
      <c r="N99" s="278"/>
      <c r="O99" s="278"/>
      <c r="P99" s="278"/>
      <c r="Q99" s="278"/>
      <c r="R99" s="248"/>
      <c r="S99" s="249">
        <f t="shared" si="27"/>
        <v>0</v>
      </c>
      <c r="T99" s="250"/>
      <c r="U99" s="251"/>
      <c r="V99" s="228"/>
    </row>
    <row r="100" spans="2:22" x14ac:dyDescent="0.25">
      <c r="B100" s="213"/>
      <c r="C100" s="215"/>
      <c r="D100" s="253" t="s">
        <v>211</v>
      </c>
      <c r="E100" s="253"/>
      <c r="F100" s="253"/>
      <c r="G100" s="253"/>
      <c r="H100" s="253"/>
      <c r="I100" s="243" t="str">
        <f t="shared" si="24"/>
        <v xml:space="preserve"> </v>
      </c>
      <c r="J100" s="244">
        <f t="shared" si="25"/>
        <v>0</v>
      </c>
      <c r="K100" s="277">
        <f t="shared" si="26"/>
        <v>0</v>
      </c>
      <c r="L100" s="250"/>
      <c r="M100" s="278"/>
      <c r="N100" s="278"/>
      <c r="O100" s="278"/>
      <c r="P100" s="278"/>
      <c r="Q100" s="278"/>
      <c r="R100" s="248"/>
      <c r="S100" s="249">
        <f t="shared" si="27"/>
        <v>0</v>
      </c>
      <c r="T100" s="250"/>
      <c r="U100" s="251"/>
      <c r="V100" s="228"/>
    </row>
    <row r="101" spans="2:22" x14ac:dyDescent="0.25">
      <c r="B101" s="213"/>
      <c r="C101" s="215"/>
      <c r="D101" s="253" t="s">
        <v>279</v>
      </c>
      <c r="E101" s="253"/>
      <c r="F101" s="253"/>
      <c r="G101" s="253"/>
      <c r="H101" s="253"/>
      <c r="I101" s="243" t="str">
        <f t="shared" si="24"/>
        <v xml:space="preserve"> </v>
      </c>
      <c r="J101" s="244">
        <f t="shared" si="25"/>
        <v>0</v>
      </c>
      <c r="K101" s="277">
        <f t="shared" si="26"/>
        <v>0</v>
      </c>
      <c r="L101" s="250"/>
      <c r="M101" s="278"/>
      <c r="N101" s="278"/>
      <c r="O101" s="278"/>
      <c r="P101" s="278"/>
      <c r="Q101" s="278"/>
      <c r="R101" s="248"/>
      <c r="S101" s="249">
        <f t="shared" si="27"/>
        <v>0</v>
      </c>
      <c r="T101" s="250"/>
      <c r="U101" s="251"/>
      <c r="V101" s="228"/>
    </row>
    <row r="102" spans="2:22" x14ac:dyDescent="0.25">
      <c r="B102" s="213"/>
      <c r="C102" s="215"/>
      <c r="D102" s="253" t="s">
        <v>213</v>
      </c>
      <c r="E102" s="253"/>
      <c r="F102" s="253"/>
      <c r="G102" s="253"/>
      <c r="H102" s="253"/>
      <c r="I102" s="243" t="str">
        <f t="shared" si="24"/>
        <v xml:space="preserve"> </v>
      </c>
      <c r="J102" s="244">
        <f t="shared" si="25"/>
        <v>0</v>
      </c>
      <c r="K102" s="277">
        <f t="shared" si="26"/>
        <v>0</v>
      </c>
      <c r="L102" s="250"/>
      <c r="M102" s="278"/>
      <c r="N102" s="278"/>
      <c r="O102" s="278"/>
      <c r="P102" s="278"/>
      <c r="Q102" s="278"/>
      <c r="R102" s="248"/>
      <c r="S102" s="249">
        <f t="shared" si="27"/>
        <v>0</v>
      </c>
      <c r="T102" s="250"/>
      <c r="U102" s="251"/>
      <c r="V102" s="228"/>
    </row>
    <row r="103" spans="2:22" x14ac:dyDescent="0.25">
      <c r="B103" s="213"/>
      <c r="C103" s="215"/>
      <c r="D103" s="253" t="s">
        <v>214</v>
      </c>
      <c r="E103" s="253"/>
      <c r="F103" s="253"/>
      <c r="G103" s="253"/>
      <c r="H103" s="253"/>
      <c r="I103" s="243" t="str">
        <f t="shared" si="24"/>
        <v xml:space="preserve"> </v>
      </c>
      <c r="J103" s="244">
        <f t="shared" si="25"/>
        <v>0</v>
      </c>
      <c r="K103" s="277">
        <f t="shared" si="26"/>
        <v>0</v>
      </c>
      <c r="L103" s="250"/>
      <c r="M103" s="278"/>
      <c r="N103" s="278"/>
      <c r="O103" s="278"/>
      <c r="P103" s="278"/>
      <c r="Q103" s="278"/>
      <c r="R103" s="248"/>
      <c r="S103" s="249">
        <f t="shared" si="27"/>
        <v>0</v>
      </c>
      <c r="T103" s="250"/>
      <c r="U103" s="251"/>
      <c r="V103" s="228"/>
    </row>
    <row r="104" spans="2:22" x14ac:dyDescent="0.25">
      <c r="B104" s="213"/>
      <c r="C104" s="215"/>
      <c r="D104" s="253" t="s">
        <v>280</v>
      </c>
      <c r="E104" s="253"/>
      <c r="F104" s="253"/>
      <c r="G104" s="253"/>
      <c r="H104" s="253"/>
      <c r="I104" s="243" t="str">
        <f t="shared" si="24"/>
        <v xml:space="preserve"> </v>
      </c>
      <c r="J104" s="255">
        <f t="shared" si="25"/>
        <v>0</v>
      </c>
      <c r="K104" s="277">
        <f t="shared" si="26"/>
        <v>0</v>
      </c>
      <c r="L104" s="282"/>
      <c r="M104" s="283"/>
      <c r="N104" s="283"/>
      <c r="O104" s="283"/>
      <c r="P104" s="283"/>
      <c r="Q104" s="283"/>
      <c r="R104" s="248"/>
      <c r="S104" s="284">
        <f t="shared" si="27"/>
        <v>0</v>
      </c>
      <c r="T104" s="282"/>
      <c r="U104" s="285"/>
      <c r="V104" s="228"/>
    </row>
    <row r="105" spans="2:22" ht="15.75" thickBot="1" x14ac:dyDescent="0.3">
      <c r="B105" s="213"/>
      <c r="C105" s="215"/>
      <c r="D105" s="252"/>
      <c r="E105" s="252"/>
      <c r="F105" s="252"/>
      <c r="G105" s="262" t="s">
        <v>152</v>
      </c>
      <c r="H105" s="262"/>
      <c r="I105" s="263" t="str">
        <f t="shared" si="24"/>
        <v xml:space="preserve"> </v>
      </c>
      <c r="J105" s="264">
        <f t="shared" ref="J105:Q105" si="28">SUM(J94:J104)</f>
        <v>0</v>
      </c>
      <c r="K105" s="265">
        <f t="shared" si="28"/>
        <v>0</v>
      </c>
      <c r="L105" s="266">
        <f t="shared" si="28"/>
        <v>0</v>
      </c>
      <c r="M105" s="267">
        <f t="shared" si="28"/>
        <v>0</v>
      </c>
      <c r="N105" s="267">
        <f t="shared" si="28"/>
        <v>0</v>
      </c>
      <c r="O105" s="267">
        <f t="shared" si="28"/>
        <v>0</v>
      </c>
      <c r="P105" s="267">
        <f t="shared" si="28"/>
        <v>0</v>
      </c>
      <c r="Q105" s="267">
        <f t="shared" si="28"/>
        <v>0</v>
      </c>
      <c r="R105" s="268"/>
      <c r="S105" s="269">
        <f>SUM(S94:S104)</f>
        <v>0</v>
      </c>
      <c r="T105" s="266">
        <f>SUM(T94:T104)</f>
        <v>0</v>
      </c>
      <c r="U105" s="270">
        <f>SUM(U94:U104)</f>
        <v>0</v>
      </c>
      <c r="V105" s="228"/>
    </row>
    <row r="106" spans="2:22" ht="9" customHeight="1" thickBot="1" x14ac:dyDescent="0.3">
      <c r="B106" s="286"/>
      <c r="C106" s="307"/>
      <c r="D106" s="302"/>
      <c r="E106" s="302"/>
      <c r="F106" s="302"/>
      <c r="G106" s="302"/>
      <c r="H106" s="302"/>
      <c r="I106" s="288"/>
      <c r="J106" s="289"/>
      <c r="K106" s="308"/>
      <c r="L106" s="309"/>
      <c r="M106" s="309"/>
      <c r="N106" s="309"/>
      <c r="O106" s="309"/>
      <c r="P106" s="308"/>
      <c r="Q106" s="309"/>
      <c r="R106" s="310"/>
      <c r="S106" s="309"/>
      <c r="T106" s="309"/>
      <c r="U106" s="309"/>
      <c r="V106" s="294"/>
    </row>
    <row r="107" spans="2:22" ht="3.75" customHeight="1" x14ac:dyDescent="0.25">
      <c r="B107" s="213"/>
      <c r="C107" s="230"/>
      <c r="D107" s="262"/>
      <c r="E107" s="262"/>
      <c r="F107" s="262"/>
      <c r="G107" s="262"/>
      <c r="H107" s="262"/>
      <c r="I107" s="51"/>
      <c r="J107" s="51"/>
      <c r="K107" s="215"/>
      <c r="L107" s="272"/>
      <c r="M107" s="272"/>
      <c r="N107" s="272"/>
      <c r="O107" s="272"/>
      <c r="P107" s="215"/>
      <c r="Q107" s="272"/>
      <c r="R107" s="248"/>
      <c r="S107" s="272"/>
      <c r="T107" s="272"/>
      <c r="U107" s="272"/>
      <c r="V107" s="228"/>
    </row>
    <row r="108" spans="2:22" ht="15.75" thickBot="1" x14ac:dyDescent="0.3">
      <c r="B108" s="213"/>
      <c r="C108" s="229" t="s">
        <v>216</v>
      </c>
      <c r="D108" s="229"/>
      <c r="E108" s="229"/>
      <c r="F108" s="229"/>
      <c r="G108" s="229"/>
      <c r="H108" s="230"/>
      <c r="I108" s="230"/>
      <c r="J108" s="230"/>
      <c r="K108" s="230"/>
      <c r="L108" s="272"/>
      <c r="M108" s="272"/>
      <c r="N108" s="272"/>
      <c r="O108" s="272"/>
      <c r="P108" s="215"/>
      <c r="Q108" s="272"/>
      <c r="R108" s="248"/>
      <c r="S108" s="272"/>
      <c r="T108" s="272"/>
      <c r="U108" s="272"/>
      <c r="V108" s="228"/>
    </row>
    <row r="109" spans="2:22" x14ac:dyDescent="0.25">
      <c r="B109" s="213"/>
      <c r="C109" s="215"/>
      <c r="D109" s="273" t="s">
        <v>217</v>
      </c>
      <c r="E109" s="273"/>
      <c r="F109" s="273"/>
      <c r="G109" s="273"/>
      <c r="H109" s="273"/>
      <c r="I109" s="234" t="str">
        <f t="shared" ref="I109:I116" si="29">IFERROR(J109/J$118," ")</f>
        <v xml:space="preserve"> </v>
      </c>
      <c r="J109" s="311">
        <f t="shared" ref="J109:J115" si="30">K109+S109</f>
        <v>0</v>
      </c>
      <c r="K109" s="274">
        <f t="shared" ref="K109:K115" si="31">SUM(L109:Q109)</f>
        <v>0</v>
      </c>
      <c r="L109" s="241"/>
      <c r="M109" s="275"/>
      <c r="N109" s="275"/>
      <c r="O109" s="275"/>
      <c r="P109" s="275"/>
      <c r="Q109" s="275"/>
      <c r="R109" s="239"/>
      <c r="S109" s="276">
        <f t="shared" ref="S109:S115" si="32">SUM(T109:U109)</f>
        <v>0</v>
      </c>
      <c r="T109" s="241"/>
      <c r="U109" s="242"/>
      <c r="V109" s="228"/>
    </row>
    <row r="110" spans="2:22" x14ac:dyDescent="0.25">
      <c r="B110" s="213"/>
      <c r="C110" s="215"/>
      <c r="D110" s="252" t="s">
        <v>218</v>
      </c>
      <c r="E110" s="252"/>
      <c r="F110" s="252"/>
      <c r="G110" s="252"/>
      <c r="H110" s="252"/>
      <c r="I110" s="243" t="str">
        <f t="shared" si="29"/>
        <v xml:space="preserve"> </v>
      </c>
      <c r="J110" s="312">
        <f t="shared" si="30"/>
        <v>0</v>
      </c>
      <c r="K110" s="313">
        <f t="shared" si="31"/>
        <v>0</v>
      </c>
      <c r="L110" s="250"/>
      <c r="M110" s="278"/>
      <c r="N110" s="278"/>
      <c r="O110" s="278"/>
      <c r="P110" s="278"/>
      <c r="Q110" s="278"/>
      <c r="R110" s="248"/>
      <c r="S110" s="314">
        <f t="shared" si="32"/>
        <v>0</v>
      </c>
      <c r="T110" s="250"/>
      <c r="U110" s="251"/>
      <c r="V110" s="228"/>
    </row>
    <row r="111" spans="2:22" x14ac:dyDescent="0.25">
      <c r="B111" s="213"/>
      <c r="C111" s="215"/>
      <c r="D111" s="252" t="s">
        <v>219</v>
      </c>
      <c r="E111" s="252"/>
      <c r="F111" s="252"/>
      <c r="G111" s="252"/>
      <c r="H111" s="252"/>
      <c r="I111" s="243" t="str">
        <f t="shared" si="29"/>
        <v xml:space="preserve"> </v>
      </c>
      <c r="J111" s="312">
        <f t="shared" si="30"/>
        <v>0</v>
      </c>
      <c r="K111" s="313">
        <f t="shared" si="31"/>
        <v>0</v>
      </c>
      <c r="L111" s="250"/>
      <c r="M111" s="278"/>
      <c r="N111" s="278"/>
      <c r="O111" s="278"/>
      <c r="P111" s="278"/>
      <c r="Q111" s="278"/>
      <c r="R111" s="248"/>
      <c r="S111" s="314">
        <f t="shared" si="32"/>
        <v>0</v>
      </c>
      <c r="T111" s="250"/>
      <c r="U111" s="251"/>
      <c r="V111" s="228"/>
    </row>
    <row r="112" spans="2:22" x14ac:dyDescent="0.25">
      <c r="B112" s="213"/>
      <c r="C112" s="215"/>
      <c r="D112" s="252" t="s">
        <v>220</v>
      </c>
      <c r="E112" s="252"/>
      <c r="F112" s="252"/>
      <c r="G112" s="252"/>
      <c r="H112" s="252"/>
      <c r="I112" s="243" t="str">
        <f t="shared" si="29"/>
        <v xml:space="preserve"> </v>
      </c>
      <c r="J112" s="312">
        <f t="shared" si="30"/>
        <v>0</v>
      </c>
      <c r="K112" s="313">
        <f t="shared" si="31"/>
        <v>0</v>
      </c>
      <c r="L112" s="250"/>
      <c r="M112" s="278"/>
      <c r="N112" s="278"/>
      <c r="O112" s="278"/>
      <c r="P112" s="278"/>
      <c r="Q112" s="278"/>
      <c r="R112" s="248"/>
      <c r="S112" s="314">
        <f t="shared" si="32"/>
        <v>0</v>
      </c>
      <c r="T112" s="250"/>
      <c r="U112" s="251"/>
      <c r="V112" s="228"/>
    </row>
    <row r="113" spans="1:22" x14ac:dyDescent="0.25">
      <c r="B113" s="213"/>
      <c r="C113" s="215"/>
      <c r="D113" s="252" t="s">
        <v>221</v>
      </c>
      <c r="E113" s="252"/>
      <c r="F113" s="252"/>
      <c r="G113" s="252"/>
      <c r="H113" s="252"/>
      <c r="I113" s="243" t="str">
        <f t="shared" si="29"/>
        <v xml:space="preserve"> </v>
      </c>
      <c r="J113" s="312">
        <f t="shared" si="30"/>
        <v>0</v>
      </c>
      <c r="K113" s="313">
        <f t="shared" si="31"/>
        <v>0</v>
      </c>
      <c r="L113" s="250"/>
      <c r="M113" s="278"/>
      <c r="N113" s="278"/>
      <c r="O113" s="278"/>
      <c r="P113" s="278"/>
      <c r="Q113" s="278"/>
      <c r="R113" s="248"/>
      <c r="S113" s="314">
        <f t="shared" si="32"/>
        <v>0</v>
      </c>
      <c r="T113" s="250"/>
      <c r="U113" s="251"/>
      <c r="V113" s="228"/>
    </row>
    <row r="114" spans="1:22" x14ac:dyDescent="0.25">
      <c r="B114" s="213"/>
      <c r="C114" s="215"/>
      <c r="D114" s="252" t="s">
        <v>222</v>
      </c>
      <c r="E114" s="252"/>
      <c r="F114" s="252"/>
      <c r="G114" s="252"/>
      <c r="H114" s="252"/>
      <c r="I114" s="243" t="str">
        <f t="shared" si="29"/>
        <v xml:space="preserve"> </v>
      </c>
      <c r="J114" s="312">
        <f t="shared" si="30"/>
        <v>0</v>
      </c>
      <c r="K114" s="313">
        <f t="shared" si="31"/>
        <v>0</v>
      </c>
      <c r="L114" s="250"/>
      <c r="M114" s="278"/>
      <c r="N114" s="278"/>
      <c r="O114" s="278"/>
      <c r="P114" s="278"/>
      <c r="Q114" s="278"/>
      <c r="R114" s="248"/>
      <c r="S114" s="314">
        <f t="shared" si="32"/>
        <v>0</v>
      </c>
      <c r="T114" s="250"/>
      <c r="U114" s="251"/>
      <c r="V114" s="228"/>
    </row>
    <row r="115" spans="1:22" x14ac:dyDescent="0.25">
      <c r="B115" s="213"/>
      <c r="C115" s="215"/>
      <c r="D115" s="252" t="s">
        <v>223</v>
      </c>
      <c r="E115" s="252"/>
      <c r="F115" s="252"/>
      <c r="G115" s="252"/>
      <c r="H115" s="252"/>
      <c r="I115" s="315" t="str">
        <f t="shared" si="29"/>
        <v xml:space="preserve"> </v>
      </c>
      <c r="J115" s="316">
        <f t="shared" si="30"/>
        <v>0</v>
      </c>
      <c r="K115" s="313">
        <f t="shared" si="31"/>
        <v>0</v>
      </c>
      <c r="L115" s="282"/>
      <c r="M115" s="283"/>
      <c r="N115" s="283"/>
      <c r="O115" s="283"/>
      <c r="P115" s="283"/>
      <c r="Q115" s="283"/>
      <c r="R115" s="248"/>
      <c r="S115" s="317">
        <f t="shared" si="32"/>
        <v>0</v>
      </c>
      <c r="T115" s="282"/>
      <c r="U115" s="285"/>
      <c r="V115" s="228"/>
    </row>
    <row r="116" spans="1:22" ht="15.75" thickBot="1" x14ac:dyDescent="0.3">
      <c r="B116" s="213"/>
      <c r="C116" s="215"/>
      <c r="D116" s="252"/>
      <c r="E116" s="252"/>
      <c r="F116" s="252"/>
      <c r="G116" s="262" t="s">
        <v>152</v>
      </c>
      <c r="H116" s="262"/>
      <c r="I116" s="263" t="str">
        <f t="shared" si="29"/>
        <v xml:space="preserve"> </v>
      </c>
      <c r="J116" s="264">
        <f t="shared" ref="J116:Q116" si="33">SUM(J109:J115)</f>
        <v>0</v>
      </c>
      <c r="K116" s="265">
        <f t="shared" si="33"/>
        <v>0</v>
      </c>
      <c r="L116" s="266">
        <f t="shared" si="33"/>
        <v>0</v>
      </c>
      <c r="M116" s="267">
        <f t="shared" si="33"/>
        <v>0</v>
      </c>
      <c r="N116" s="267">
        <f t="shared" si="33"/>
        <v>0</v>
      </c>
      <c r="O116" s="267">
        <f t="shared" si="33"/>
        <v>0</v>
      </c>
      <c r="P116" s="267">
        <f t="shared" si="33"/>
        <v>0</v>
      </c>
      <c r="Q116" s="267">
        <f t="shared" si="33"/>
        <v>0</v>
      </c>
      <c r="R116" s="268"/>
      <c r="S116" s="269">
        <f>SUM(S109:S115)</f>
        <v>0</v>
      </c>
      <c r="T116" s="266">
        <f>SUM(T109:T115)</f>
        <v>0</v>
      </c>
      <c r="U116" s="270">
        <f>SUM(U109:U115)</f>
        <v>0</v>
      </c>
      <c r="V116" s="228"/>
    </row>
    <row r="117" spans="1:22" ht="7.5" customHeight="1" thickBot="1" x14ac:dyDescent="0.3">
      <c r="B117" s="213"/>
      <c r="C117" s="253"/>
      <c r="D117" s="252"/>
      <c r="E117" s="252"/>
      <c r="F117" s="252"/>
      <c r="G117" s="252"/>
      <c r="H117" s="252"/>
      <c r="I117" s="215"/>
      <c r="J117" s="272"/>
      <c r="K117" s="215"/>
      <c r="L117" s="272"/>
      <c r="M117" s="272"/>
      <c r="N117" s="272"/>
      <c r="O117" s="272"/>
      <c r="P117" s="215"/>
      <c r="Q117" s="272"/>
      <c r="R117" s="248"/>
      <c r="S117" s="272"/>
      <c r="T117" s="272"/>
      <c r="U117" s="272"/>
      <c r="V117" s="228"/>
    </row>
    <row r="118" spans="1:22" ht="15.75" thickBot="1" x14ac:dyDescent="0.3">
      <c r="B118" s="213"/>
      <c r="C118" s="318" t="s">
        <v>281</v>
      </c>
      <c r="D118" s="319"/>
      <c r="E118" s="319"/>
      <c r="F118" s="319"/>
      <c r="G118" s="319"/>
      <c r="H118" s="319"/>
      <c r="I118" s="320"/>
      <c r="J118" s="321">
        <f>J26+J45+J61+J66+J74+J85+J91+J105+J116</f>
        <v>0</v>
      </c>
      <c r="K118" s="322">
        <f>K26+K45+K61+K66+K74+K85+K91+K105+K116</f>
        <v>0</v>
      </c>
      <c r="L118" s="323"/>
      <c r="M118" s="323"/>
      <c r="N118" s="323"/>
      <c r="O118" s="323"/>
      <c r="P118" s="323"/>
      <c r="Q118" s="323"/>
      <c r="R118" s="239"/>
      <c r="S118" s="324">
        <f>S26+S45+S61+S66+S74+S85+S91+S105+S116</f>
        <v>0</v>
      </c>
      <c r="T118" s="323"/>
      <c r="U118" s="325"/>
      <c r="V118" s="228"/>
    </row>
    <row r="119" spans="1:22" ht="15.75" thickBot="1" x14ac:dyDescent="0.3">
      <c r="B119" s="213"/>
      <c r="C119" s="326" t="s">
        <v>282</v>
      </c>
      <c r="D119" s="327"/>
      <c r="E119" s="327"/>
      <c r="F119" s="327"/>
      <c r="G119" s="327"/>
      <c r="H119" s="327"/>
      <c r="I119" s="328"/>
      <c r="J119" s="329">
        <f>K119+S119</f>
        <v>0</v>
      </c>
      <c r="K119" s="265">
        <f>SUM(L119:Q119)</f>
        <v>0</v>
      </c>
      <c r="L119" s="330">
        <f t="shared" ref="L119:Q119" si="34">L26+L45+L61+L66+L74+L85+L91+L105+L116</f>
        <v>0</v>
      </c>
      <c r="M119" s="331">
        <f t="shared" si="34"/>
        <v>0</v>
      </c>
      <c r="N119" s="331">
        <f t="shared" si="34"/>
        <v>0</v>
      </c>
      <c r="O119" s="331">
        <f t="shared" si="34"/>
        <v>0</v>
      </c>
      <c r="P119" s="331">
        <f t="shared" si="34"/>
        <v>0</v>
      </c>
      <c r="Q119" s="331">
        <f t="shared" si="34"/>
        <v>0</v>
      </c>
      <c r="R119" s="332"/>
      <c r="S119" s="269">
        <f>SUM(T119:U119)</f>
        <v>0</v>
      </c>
      <c r="T119" s="330">
        <f>T26+T45+T61+T66+T74+T85+T91+T105+T116</f>
        <v>0</v>
      </c>
      <c r="U119" s="333">
        <f>U26+U45+U61+U66+U74+U85+U91+U105+U116</f>
        <v>0</v>
      </c>
      <c r="V119" s="228"/>
    </row>
    <row r="120" spans="1:22" x14ac:dyDescent="0.25">
      <c r="B120" s="213"/>
      <c r="C120" s="334"/>
      <c r="D120" s="334"/>
      <c r="E120" s="334"/>
      <c r="F120" s="334"/>
      <c r="G120" s="334"/>
      <c r="H120" s="334"/>
      <c r="I120" s="334"/>
      <c r="K120" s="335"/>
      <c r="L120" s="272"/>
      <c r="M120" s="272"/>
      <c r="N120" s="272"/>
      <c r="O120" s="272"/>
      <c r="P120" s="272"/>
      <c r="Q120" s="272"/>
      <c r="R120" s="336"/>
      <c r="S120" s="272"/>
      <c r="T120" s="272"/>
      <c r="U120" s="272"/>
      <c r="V120" s="228"/>
    </row>
    <row r="121" spans="1:22" ht="9" customHeight="1" thickBot="1" x14ac:dyDescent="0.3">
      <c r="B121" s="286"/>
      <c r="C121" s="308"/>
      <c r="D121" s="308"/>
      <c r="E121" s="308"/>
      <c r="F121" s="308"/>
      <c r="G121" s="308"/>
      <c r="H121" s="308"/>
      <c r="I121" s="308"/>
      <c r="J121" s="337" t="s">
        <v>283</v>
      </c>
      <c r="K121" s="308"/>
      <c r="L121" s="308"/>
      <c r="M121" s="308"/>
      <c r="N121" s="308"/>
      <c r="O121" s="308"/>
      <c r="P121" s="308"/>
      <c r="Q121" s="308"/>
      <c r="R121" s="308"/>
      <c r="S121" s="308"/>
      <c r="T121" s="308"/>
      <c r="U121" s="308"/>
      <c r="V121" s="294"/>
    </row>
    <row r="124" spans="1:22" x14ac:dyDescent="0.25">
      <c r="A124" s="338" t="s">
        <v>284</v>
      </c>
    </row>
    <row r="125" spans="1:22" x14ac:dyDescent="0.25">
      <c r="B125" s="339" t="s">
        <v>285</v>
      </c>
    </row>
    <row r="126" spans="1:22" x14ac:dyDescent="0.25">
      <c r="C126" t="s">
        <v>286</v>
      </c>
      <c r="G126" s="340">
        <f>K26</f>
        <v>0</v>
      </c>
    </row>
    <row r="127" spans="1:22" x14ac:dyDescent="0.25">
      <c r="C127" t="s">
        <v>287</v>
      </c>
      <c r="G127" s="340">
        <f>K45</f>
        <v>0</v>
      </c>
    </row>
    <row r="128" spans="1:22" x14ac:dyDescent="0.25">
      <c r="C128" t="s">
        <v>288</v>
      </c>
      <c r="G128" s="340">
        <f>K61</f>
        <v>0</v>
      </c>
    </row>
    <row r="129" spans="1:7" x14ac:dyDescent="0.25">
      <c r="C129" t="s">
        <v>289</v>
      </c>
      <c r="G129" s="340">
        <f>K66+K74+K85+K116</f>
        <v>0</v>
      </c>
    </row>
    <row r="130" spans="1:7" x14ac:dyDescent="0.25">
      <c r="C130" t="s">
        <v>200</v>
      </c>
      <c r="G130" s="340">
        <f>K91</f>
        <v>0</v>
      </c>
    </row>
    <row r="131" spans="1:7" x14ac:dyDescent="0.25">
      <c r="C131" s="11" t="s">
        <v>71</v>
      </c>
      <c r="D131" s="11"/>
      <c r="E131" s="11"/>
      <c r="F131" s="11"/>
      <c r="G131" s="341">
        <f>K105</f>
        <v>0</v>
      </c>
    </row>
    <row r="132" spans="1:7" x14ac:dyDescent="0.25">
      <c r="A132" s="1" t="s">
        <v>290</v>
      </c>
      <c r="G132" s="340">
        <f>SUM(G126:G131)</f>
        <v>0</v>
      </c>
    </row>
  </sheetData>
  <sheetProtection formatCells="0" formatColumns="0" formatRows="0"/>
  <mergeCells count="20">
    <mergeCell ref="E25:G25"/>
    <mergeCell ref="E44:G44"/>
    <mergeCell ref="E60:G60"/>
    <mergeCell ref="E84:G84"/>
    <mergeCell ref="E90:G90"/>
    <mergeCell ref="C11:U11"/>
    <mergeCell ref="I15:I18"/>
    <mergeCell ref="J15:J18"/>
    <mergeCell ref="K15:Q15"/>
    <mergeCell ref="S15:U15"/>
    <mergeCell ref="K16:K18"/>
    <mergeCell ref="S16:S18"/>
    <mergeCell ref="L17:L18"/>
    <mergeCell ref="M17:M18"/>
    <mergeCell ref="N17:N18"/>
    <mergeCell ref="P17:P18"/>
    <mergeCell ref="Q17:Q18"/>
    <mergeCell ref="T17:T18"/>
    <mergeCell ref="U17:U18"/>
    <mergeCell ref="O17:O18"/>
  </mergeCells>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D0AF96CD-36DD-4031-8059-B9A00CC0327F}"/>
    <dataValidation allowBlank="1" showInputMessage="1" showErrorMessage="1" promptTitle="Rehab Contingency %" prompt="Defined as Rehab Contingency divided by the sum of Rehab, Contractor Profit, Contractor Overhead, and Bond Premium amounts_x000a__x000a_% =J27 / (J23+J24+J25+J34)" sqref="G35" xr:uid="{9F8C70C9-7AC7-482B-A345-BA30AC3C57DB}"/>
  </dataValidations>
  <pageMargins left="0.7" right="0.7" top="0.75" bottom="0.75" header="0.3" footer="0.3"/>
  <pageSetup scale="88" fitToHeight="0"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458A-6F9C-4B4C-9E1B-15139B883FBA}">
  <dimension ref="A1:L234"/>
  <sheetViews>
    <sheetView workbookViewId="0">
      <selection sqref="A1:L1"/>
    </sheetView>
  </sheetViews>
  <sheetFormatPr defaultColWidth="9.140625" defaultRowHeight="12.75" customHeight="1" x14ac:dyDescent="0.2"/>
  <cols>
    <col min="1" max="1" width="1.5703125" style="76" customWidth="1"/>
    <col min="2" max="2" width="4.85546875" style="76" customWidth="1"/>
    <col min="3" max="3" width="22.140625" style="76" customWidth="1"/>
    <col min="4" max="4" width="9.140625" style="76" customWidth="1"/>
    <col min="5" max="5" width="11.5703125" style="76" customWidth="1"/>
    <col min="6" max="6" width="16.5703125" style="76" customWidth="1"/>
    <col min="7" max="7" width="17.140625" style="76" bestFit="1" customWidth="1"/>
    <col min="8" max="8" width="17.85546875" style="76" bestFit="1" customWidth="1"/>
    <col min="9" max="9" width="1.5703125" style="76" customWidth="1"/>
    <col min="10" max="16384" width="9.140625" style="76"/>
  </cols>
  <sheetData>
    <row r="1" spans="1:12" s="75" customFormat="1" ht="18.75" x14ac:dyDescent="0.3">
      <c r="A1" s="511" t="s">
        <v>139</v>
      </c>
      <c r="B1" s="511"/>
      <c r="C1" s="511"/>
      <c r="D1" s="511"/>
      <c r="E1" s="511"/>
      <c r="F1" s="511"/>
      <c r="G1" s="511"/>
      <c r="H1" s="511"/>
      <c r="I1" s="511"/>
      <c r="J1" s="511"/>
      <c r="K1" s="511"/>
      <c r="L1" s="511"/>
    </row>
    <row r="2" spans="1:12" ht="8.25" customHeight="1" x14ac:dyDescent="0.2"/>
    <row r="3" spans="1:12" ht="12.75" customHeight="1" thickBot="1" x14ac:dyDescent="0.25">
      <c r="I3" s="77"/>
      <c r="J3" s="78"/>
    </row>
    <row r="4" spans="1:12" ht="12.75" customHeight="1" x14ac:dyDescent="0.2">
      <c r="B4" s="79"/>
      <c r="C4" s="79"/>
      <c r="D4" s="79"/>
      <c r="E4" s="79"/>
      <c r="F4" s="512" t="s">
        <v>140</v>
      </c>
      <c r="G4" s="513"/>
      <c r="H4" s="514"/>
    </row>
    <row r="5" spans="1:12" ht="12.75" customHeight="1" x14ac:dyDescent="0.2">
      <c r="B5" s="79"/>
      <c r="C5" s="79"/>
      <c r="D5" s="79"/>
      <c r="E5" s="79"/>
      <c r="F5" s="515" t="s">
        <v>141</v>
      </c>
      <c r="G5" s="518" t="s">
        <v>142</v>
      </c>
      <c r="H5" s="519"/>
    </row>
    <row r="6" spans="1:12" ht="12.75" customHeight="1" x14ac:dyDescent="0.2">
      <c r="B6" s="80"/>
      <c r="C6" s="79"/>
      <c r="D6" s="79"/>
      <c r="E6" s="81"/>
      <c r="F6" s="516"/>
      <c r="G6" s="520" t="s">
        <v>143</v>
      </c>
      <c r="H6" s="523" t="s">
        <v>144</v>
      </c>
    </row>
    <row r="7" spans="1:12" ht="12.75" customHeight="1" x14ac:dyDescent="0.2">
      <c r="B7" s="82"/>
      <c r="C7" s="83"/>
      <c r="D7" s="83"/>
      <c r="E7" s="81"/>
      <c r="F7" s="516"/>
      <c r="G7" s="521"/>
      <c r="H7" s="524"/>
    </row>
    <row r="8" spans="1:12" ht="12.75" customHeight="1" x14ac:dyDescent="0.2">
      <c r="B8" s="82"/>
      <c r="C8" s="83"/>
      <c r="D8" s="83"/>
      <c r="E8" s="81"/>
      <c r="F8" s="516"/>
      <c r="G8" s="521"/>
      <c r="H8" s="524"/>
    </row>
    <row r="9" spans="1:12" ht="13.5" customHeight="1" thickBot="1" x14ac:dyDescent="0.25">
      <c r="C9" s="84"/>
      <c r="D9" s="85"/>
      <c r="E9" s="86"/>
      <c r="F9" s="517"/>
      <c r="G9" s="522"/>
      <c r="H9" s="525"/>
    </row>
    <row r="10" spans="1:12" ht="13.5" thickBot="1" x14ac:dyDescent="0.25">
      <c r="B10" s="87" t="s">
        <v>145</v>
      </c>
      <c r="C10" s="84"/>
      <c r="D10" s="85"/>
      <c r="E10" s="86"/>
      <c r="F10" s="88"/>
      <c r="G10" s="89"/>
      <c r="H10" s="89"/>
    </row>
    <row r="11" spans="1:12" ht="12.75" customHeight="1" x14ac:dyDescent="0.2">
      <c r="B11" s="90" t="s">
        <v>146</v>
      </c>
      <c r="C11" s="91"/>
      <c r="D11" s="92"/>
      <c r="E11" s="79"/>
      <c r="F11" s="351">
        <f>'Sources and Uses'!K20</f>
        <v>0</v>
      </c>
      <c r="G11" s="93"/>
      <c r="H11" s="94"/>
    </row>
    <row r="12" spans="1:12" ht="12.75" customHeight="1" x14ac:dyDescent="0.2">
      <c r="B12" s="90" t="s">
        <v>147</v>
      </c>
      <c r="C12" s="91"/>
      <c r="D12" s="92"/>
      <c r="E12" s="79"/>
      <c r="F12" s="95">
        <f>'Sources and Uses'!K21</f>
        <v>0</v>
      </c>
      <c r="G12" s="96"/>
      <c r="H12" s="97"/>
    </row>
    <row r="13" spans="1:12" ht="12.75" customHeight="1" x14ac:dyDescent="0.2">
      <c r="B13" s="98" t="s">
        <v>148</v>
      </c>
      <c r="C13" s="92"/>
      <c r="D13" s="99"/>
      <c r="E13" s="100"/>
      <c r="F13" s="95">
        <f>'Sources and Uses'!K22</f>
        <v>0</v>
      </c>
      <c r="G13" s="96"/>
      <c r="H13" s="97"/>
    </row>
    <row r="14" spans="1:12" ht="12.75" customHeight="1" x14ac:dyDescent="0.2">
      <c r="B14" s="98" t="s">
        <v>149</v>
      </c>
      <c r="C14" s="92"/>
      <c r="D14" s="99"/>
      <c r="E14" s="100"/>
      <c r="F14" s="95">
        <f>'Sources and Uses'!K23</f>
        <v>0</v>
      </c>
      <c r="G14" s="96"/>
      <c r="H14" s="97"/>
    </row>
    <row r="15" spans="1:12" ht="12.75" customHeight="1" x14ac:dyDescent="0.2">
      <c r="B15" s="101" t="s">
        <v>150</v>
      </c>
      <c r="C15" s="92"/>
      <c r="D15" s="99"/>
      <c r="E15" s="100"/>
      <c r="F15" s="95">
        <f>'Sources and Uses'!K24</f>
        <v>0</v>
      </c>
      <c r="G15" s="96"/>
      <c r="H15" s="97"/>
    </row>
    <row r="16" spans="1:12" ht="12.75" customHeight="1" x14ac:dyDescent="0.2">
      <c r="B16" s="101" t="s">
        <v>151</v>
      </c>
      <c r="C16" s="92"/>
      <c r="D16" s="99"/>
      <c r="E16" s="100"/>
      <c r="F16" s="95">
        <f>'Sources and Uses'!K25</f>
        <v>0</v>
      </c>
      <c r="G16" s="342"/>
      <c r="H16" s="97"/>
    </row>
    <row r="17" spans="2:8" ht="12.75" customHeight="1" thickBot="1" x14ac:dyDescent="0.25">
      <c r="B17" s="92" t="s">
        <v>152</v>
      </c>
      <c r="C17" s="92"/>
      <c r="D17" s="99"/>
      <c r="E17" s="100"/>
      <c r="F17" s="102">
        <f>SUM(F11:F16)</f>
        <v>0</v>
      </c>
      <c r="G17" s="353">
        <f>SUM(G11:G16)</f>
        <v>0</v>
      </c>
      <c r="H17" s="103">
        <f>SUM(H11:H16)</f>
        <v>0</v>
      </c>
    </row>
    <row r="18" spans="2:8" ht="12.75" customHeight="1" x14ac:dyDescent="0.2">
      <c r="B18" s="92"/>
      <c r="C18" s="92"/>
      <c r="D18" s="99"/>
      <c r="E18" s="100"/>
      <c r="F18" s="104"/>
      <c r="G18" s="104"/>
      <c r="H18" s="104"/>
    </row>
    <row r="19" spans="2:8" ht="12.75" customHeight="1" thickBot="1" x14ac:dyDescent="0.25">
      <c r="B19" s="105" t="s">
        <v>153</v>
      </c>
      <c r="C19" s="106"/>
      <c r="D19" s="107"/>
      <c r="E19" s="99"/>
      <c r="F19" s="108"/>
      <c r="G19" s="104"/>
      <c r="H19" s="104"/>
    </row>
    <row r="20" spans="2:8" ht="12.75" customHeight="1" x14ac:dyDescent="0.2">
      <c r="B20" s="98" t="s">
        <v>154</v>
      </c>
      <c r="C20" s="92"/>
      <c r="D20" s="92"/>
      <c r="E20" s="109"/>
      <c r="F20" s="110">
        <f>'Sources and Uses'!K29</f>
        <v>0</v>
      </c>
      <c r="G20" s="343"/>
      <c r="H20" s="111"/>
    </row>
    <row r="21" spans="2:8" ht="12.75" customHeight="1" x14ac:dyDescent="0.2">
      <c r="B21" s="98" t="s">
        <v>155</v>
      </c>
      <c r="C21" s="112"/>
      <c r="D21" s="92"/>
      <c r="E21" s="112"/>
      <c r="F21" s="354">
        <f>'Sources and Uses'!K30</f>
        <v>0</v>
      </c>
      <c r="G21" s="344"/>
      <c r="H21" s="113"/>
    </row>
    <row r="22" spans="2:8" ht="12.75" customHeight="1" x14ac:dyDescent="0.2">
      <c r="B22" s="98" t="s">
        <v>33</v>
      </c>
      <c r="C22" s="112"/>
      <c r="D22" s="92"/>
      <c r="E22" s="112"/>
      <c r="F22" s="354">
        <f>'Sources and Uses'!K31</f>
        <v>0</v>
      </c>
      <c r="G22" s="344"/>
      <c r="H22" s="113"/>
    </row>
    <row r="23" spans="2:8" ht="12.75" customHeight="1" x14ac:dyDescent="0.2">
      <c r="B23" s="98" t="s">
        <v>156</v>
      </c>
      <c r="C23" s="112"/>
      <c r="D23" s="92"/>
      <c r="E23" s="112"/>
      <c r="F23" s="354">
        <f>'Sources and Uses'!K32</f>
        <v>0</v>
      </c>
      <c r="G23" s="344"/>
      <c r="H23" s="113"/>
    </row>
    <row r="24" spans="2:8" ht="12.75" customHeight="1" x14ac:dyDescent="0.2">
      <c r="B24" s="98" t="s">
        <v>157</v>
      </c>
      <c r="C24" s="112"/>
      <c r="D24" s="92"/>
      <c r="E24" s="112"/>
      <c r="F24" s="354">
        <f>'Sources and Uses'!K33</f>
        <v>0</v>
      </c>
      <c r="G24" s="344"/>
      <c r="H24" s="113"/>
    </row>
    <row r="25" spans="2:8" ht="12.75" customHeight="1" x14ac:dyDescent="0.2">
      <c r="B25" s="98" t="s">
        <v>158</v>
      </c>
      <c r="C25" s="112"/>
      <c r="D25" s="92"/>
      <c r="E25" s="112"/>
      <c r="F25" s="354">
        <f>'Sources and Uses'!K34</f>
        <v>0</v>
      </c>
      <c r="G25" s="344"/>
      <c r="H25" s="113"/>
    </row>
    <row r="26" spans="2:8" ht="12.75" customHeight="1" x14ac:dyDescent="0.2">
      <c r="B26" s="98" t="s">
        <v>159</v>
      </c>
      <c r="C26" s="112"/>
      <c r="D26" s="92"/>
      <c r="E26" s="112"/>
      <c r="F26" s="354">
        <f>'Sources and Uses'!K35</f>
        <v>0</v>
      </c>
      <c r="G26" s="344"/>
      <c r="H26" s="113"/>
    </row>
    <row r="27" spans="2:8" ht="12.75" customHeight="1" x14ac:dyDescent="0.2">
      <c r="B27" s="98" t="s">
        <v>160</v>
      </c>
      <c r="C27" s="92"/>
      <c r="D27" s="92"/>
      <c r="E27" s="114"/>
      <c r="F27" s="354">
        <f>'Sources and Uses'!K36</f>
        <v>0</v>
      </c>
      <c r="G27" s="344"/>
      <c r="H27" s="113"/>
    </row>
    <row r="28" spans="2:8" ht="12.75" customHeight="1" x14ac:dyDescent="0.2">
      <c r="B28" s="98" t="s">
        <v>161</v>
      </c>
      <c r="C28" s="92"/>
      <c r="D28" s="92"/>
      <c r="E28" s="114"/>
      <c r="F28" s="354">
        <f>'Sources and Uses'!K37</f>
        <v>0</v>
      </c>
      <c r="G28" s="345"/>
      <c r="H28" s="113"/>
    </row>
    <row r="29" spans="2:8" ht="12.75" customHeight="1" x14ac:dyDescent="0.2">
      <c r="B29" s="98" t="s">
        <v>162</v>
      </c>
      <c r="C29" s="92"/>
      <c r="D29" s="92"/>
      <c r="E29" s="115"/>
      <c r="F29" s="354">
        <f>'Sources and Uses'!K38</f>
        <v>0</v>
      </c>
      <c r="G29" s="346"/>
      <c r="H29" s="97"/>
    </row>
    <row r="30" spans="2:8" ht="12.75" customHeight="1" x14ac:dyDescent="0.2">
      <c r="B30" s="98" t="s">
        <v>163</v>
      </c>
      <c r="C30" s="92"/>
      <c r="D30" s="92"/>
      <c r="E30" s="115"/>
      <c r="F30" s="354">
        <f>'Sources and Uses'!K39</f>
        <v>0</v>
      </c>
      <c r="G30" s="344"/>
      <c r="H30" s="113"/>
    </row>
    <row r="31" spans="2:8" ht="12.75" customHeight="1" x14ac:dyDescent="0.2">
      <c r="B31" s="98" t="s">
        <v>164</v>
      </c>
      <c r="C31" s="92"/>
      <c r="D31" s="92"/>
      <c r="E31" s="115"/>
      <c r="F31" s="354">
        <f>'Sources and Uses'!K40</f>
        <v>0</v>
      </c>
      <c r="G31" s="344"/>
      <c r="H31" s="113"/>
    </row>
    <row r="32" spans="2:8" ht="12.75" customHeight="1" x14ac:dyDescent="0.2">
      <c r="B32" s="98" t="s">
        <v>165</v>
      </c>
      <c r="C32" s="112"/>
      <c r="D32" s="115"/>
      <c r="E32" s="116"/>
      <c r="F32" s="354">
        <f>'Sources and Uses'!K41</f>
        <v>0</v>
      </c>
      <c r="G32" s="344"/>
      <c r="H32" s="113"/>
    </row>
    <row r="33" spans="2:8" ht="12.75" customHeight="1" x14ac:dyDescent="0.2">
      <c r="B33" s="98" t="s">
        <v>166</v>
      </c>
      <c r="C33" s="92"/>
      <c r="D33" s="92"/>
      <c r="E33" s="114"/>
      <c r="F33" s="354">
        <f>'Sources and Uses'!K42</f>
        <v>0</v>
      </c>
      <c r="G33" s="344"/>
      <c r="H33" s="113"/>
    </row>
    <row r="34" spans="2:8" ht="12.75" customHeight="1" x14ac:dyDescent="0.2">
      <c r="B34" s="98" t="s">
        <v>167</v>
      </c>
      <c r="C34" s="92"/>
      <c r="D34" s="92"/>
      <c r="E34" s="115"/>
      <c r="F34" s="354">
        <f>'Sources and Uses'!K43</f>
        <v>0</v>
      </c>
      <c r="G34" s="344"/>
      <c r="H34" s="113"/>
    </row>
    <row r="35" spans="2:8" ht="12.75" customHeight="1" x14ac:dyDescent="0.2">
      <c r="B35" s="101" t="s">
        <v>168</v>
      </c>
      <c r="C35" s="117"/>
      <c r="D35" s="117"/>
      <c r="E35" s="115"/>
      <c r="F35" s="354">
        <f>'Sources and Uses'!K44</f>
        <v>0</v>
      </c>
      <c r="G35" s="347"/>
      <c r="H35" s="118"/>
    </row>
    <row r="36" spans="2:8" ht="12.75" customHeight="1" thickBot="1" x14ac:dyDescent="0.25">
      <c r="B36" s="92" t="s">
        <v>152</v>
      </c>
      <c r="C36" s="92"/>
      <c r="D36" s="92"/>
      <c r="E36" s="92"/>
      <c r="F36" s="102">
        <f>SUM(F20:F35)</f>
        <v>0</v>
      </c>
      <c r="G36" s="353">
        <f>SUM(G20:G35)</f>
        <v>0</v>
      </c>
      <c r="H36" s="103">
        <f>SUM(H20:H35)</f>
        <v>0</v>
      </c>
    </row>
    <row r="37" spans="2:8" ht="12.75" customHeight="1" x14ac:dyDescent="0.2">
      <c r="B37" s="92"/>
      <c r="C37" s="92"/>
      <c r="D37" s="92"/>
      <c r="E37" s="92"/>
      <c r="F37" s="104"/>
      <c r="G37" s="104"/>
      <c r="H37" s="104"/>
    </row>
    <row r="38" spans="2:8" ht="12.75" customHeight="1" thickBot="1" x14ac:dyDescent="0.25">
      <c r="B38" s="119" t="s">
        <v>169</v>
      </c>
      <c r="C38" s="119"/>
      <c r="D38" s="119"/>
      <c r="E38" s="119"/>
      <c r="F38" s="104"/>
      <c r="G38" s="120"/>
      <c r="H38" s="120"/>
    </row>
    <row r="39" spans="2:8" ht="12.75" customHeight="1" x14ac:dyDescent="0.2">
      <c r="B39" s="98" t="s">
        <v>170</v>
      </c>
      <c r="C39" s="92"/>
      <c r="D39" s="92"/>
      <c r="E39" s="109"/>
      <c r="F39" s="351">
        <f>'Sources and Uses'!K48</f>
        <v>0</v>
      </c>
      <c r="G39" s="93"/>
      <c r="H39" s="94"/>
    </row>
    <row r="40" spans="2:8" ht="12.75" customHeight="1" x14ac:dyDescent="0.2">
      <c r="B40" s="98" t="s">
        <v>171</v>
      </c>
      <c r="C40" s="92"/>
      <c r="D40" s="92"/>
      <c r="E40" s="109"/>
      <c r="F40" s="95">
        <f>'Sources and Uses'!K49</f>
        <v>0</v>
      </c>
      <c r="G40" s="344"/>
      <c r="H40" s="113"/>
    </row>
    <row r="41" spans="2:8" ht="12.75" customHeight="1" x14ac:dyDescent="0.2">
      <c r="B41" s="98" t="s">
        <v>172</v>
      </c>
      <c r="C41" s="92"/>
      <c r="D41" s="92"/>
      <c r="E41" s="109"/>
      <c r="F41" s="95">
        <f>'Sources and Uses'!K50</f>
        <v>0</v>
      </c>
      <c r="G41" s="344"/>
      <c r="H41" s="113"/>
    </row>
    <row r="42" spans="2:8" ht="12.75" customHeight="1" x14ac:dyDescent="0.2">
      <c r="B42" s="98" t="s">
        <v>173</v>
      </c>
      <c r="C42" s="92"/>
      <c r="D42" s="92"/>
      <c r="E42" s="109"/>
      <c r="F42" s="95">
        <f>'Sources and Uses'!K51</f>
        <v>0</v>
      </c>
      <c r="G42" s="344"/>
      <c r="H42" s="113"/>
    </row>
    <row r="43" spans="2:8" ht="12.75" customHeight="1" x14ac:dyDescent="0.2">
      <c r="B43" s="122" t="s">
        <v>174</v>
      </c>
      <c r="C43" s="123"/>
      <c r="D43" s="123"/>
      <c r="E43" s="109"/>
      <c r="F43" s="95">
        <f>'Sources and Uses'!K52</f>
        <v>0</v>
      </c>
      <c r="G43" s="344"/>
      <c r="H43" s="113"/>
    </row>
    <row r="44" spans="2:8" ht="12.75" customHeight="1" x14ac:dyDescent="0.2">
      <c r="B44" s="98" t="s">
        <v>175</v>
      </c>
      <c r="C44" s="124"/>
      <c r="D44" s="124"/>
      <c r="E44" s="109"/>
      <c r="F44" s="95">
        <f>'Sources and Uses'!K53</f>
        <v>0</v>
      </c>
      <c r="G44" s="344"/>
      <c r="H44" s="113"/>
    </row>
    <row r="45" spans="2:8" ht="12.75" customHeight="1" x14ac:dyDescent="0.2">
      <c r="B45" s="98" t="s">
        <v>176</v>
      </c>
      <c r="C45" s="125"/>
      <c r="D45" s="125"/>
      <c r="E45" s="109"/>
      <c r="F45" s="95">
        <f>'Sources and Uses'!K54</f>
        <v>0</v>
      </c>
      <c r="G45" s="344"/>
      <c r="H45" s="113"/>
    </row>
    <row r="46" spans="2:8" ht="12.75" customHeight="1" x14ac:dyDescent="0.2">
      <c r="B46" s="98" t="s">
        <v>177</v>
      </c>
      <c r="C46" s="112"/>
      <c r="D46" s="92"/>
      <c r="E46" s="112"/>
      <c r="F46" s="95">
        <f>'Sources and Uses'!K55</f>
        <v>0</v>
      </c>
      <c r="G46" s="344"/>
      <c r="H46" s="113"/>
    </row>
    <row r="47" spans="2:8" ht="12.75" customHeight="1" x14ac:dyDescent="0.2">
      <c r="B47" s="101" t="s">
        <v>178</v>
      </c>
      <c r="C47" s="92"/>
      <c r="D47" s="92"/>
      <c r="E47" s="109"/>
      <c r="F47" s="95">
        <f>'Sources and Uses'!K56</f>
        <v>0</v>
      </c>
      <c r="G47" s="344"/>
      <c r="H47" s="113"/>
    </row>
    <row r="48" spans="2:8" ht="12.75" customHeight="1" x14ac:dyDescent="0.2">
      <c r="B48" s="101" t="s">
        <v>179</v>
      </c>
      <c r="C48" s="92"/>
      <c r="D48" s="92"/>
      <c r="E48" s="109"/>
      <c r="F48" s="95">
        <f>'Sources and Uses'!K57</f>
        <v>0</v>
      </c>
      <c r="G48" s="344"/>
      <c r="H48" s="113"/>
    </row>
    <row r="49" spans="2:8" ht="12.75" customHeight="1" x14ac:dyDescent="0.2">
      <c r="B49" s="101" t="s">
        <v>180</v>
      </c>
      <c r="C49" s="112"/>
      <c r="D49" s="126"/>
      <c r="E49" s="109"/>
      <c r="F49" s="95">
        <f>'Sources and Uses'!K58</f>
        <v>0</v>
      </c>
      <c r="G49" s="348"/>
      <c r="H49" s="127"/>
    </row>
    <row r="50" spans="2:8" ht="12.75" customHeight="1" x14ac:dyDescent="0.2">
      <c r="B50" s="101" t="s">
        <v>181</v>
      </c>
      <c r="C50" s="112"/>
      <c r="D50" s="126"/>
      <c r="E50" s="109"/>
      <c r="F50" s="95">
        <f>'Sources and Uses'!K59</f>
        <v>0</v>
      </c>
      <c r="G50" s="349"/>
      <c r="H50" s="128"/>
    </row>
    <row r="51" spans="2:8" ht="12.75" customHeight="1" x14ac:dyDescent="0.2">
      <c r="B51" s="101" t="s">
        <v>182</v>
      </c>
      <c r="C51" s="126"/>
      <c r="D51" s="126"/>
      <c r="E51" s="109"/>
      <c r="F51" s="95">
        <f>'Sources and Uses'!K60</f>
        <v>0</v>
      </c>
      <c r="G51" s="350"/>
      <c r="H51" s="129"/>
    </row>
    <row r="52" spans="2:8" ht="12.75" customHeight="1" thickBot="1" x14ac:dyDescent="0.25">
      <c r="B52" s="92" t="s">
        <v>152</v>
      </c>
      <c r="C52" s="92"/>
      <c r="D52" s="92"/>
      <c r="E52" s="109"/>
      <c r="F52" s="102">
        <f>SUM(F39:F51)</f>
        <v>0</v>
      </c>
      <c r="G52" s="353">
        <f>SUM(G39:G51)</f>
        <v>0</v>
      </c>
      <c r="H52" s="103">
        <f>SUM(H39:H51)</f>
        <v>0</v>
      </c>
    </row>
    <row r="53" spans="2:8" ht="12.75" customHeight="1" x14ac:dyDescent="0.2">
      <c r="B53" s="92"/>
      <c r="C53" s="92"/>
      <c r="D53" s="92"/>
      <c r="E53" s="109"/>
      <c r="F53" s="104"/>
      <c r="G53" s="104"/>
      <c r="H53" s="104"/>
    </row>
    <row r="54" spans="2:8" ht="12.75" customHeight="1" thickBot="1" x14ac:dyDescent="0.25">
      <c r="B54" s="105" t="s">
        <v>183</v>
      </c>
      <c r="C54" s="106"/>
      <c r="D54" s="106"/>
      <c r="E54" s="92"/>
      <c r="F54" s="104"/>
      <c r="G54" s="104"/>
      <c r="H54" s="104"/>
    </row>
    <row r="55" spans="2:8" ht="12.75" customHeight="1" x14ac:dyDescent="0.2">
      <c r="B55" s="130" t="s">
        <v>184</v>
      </c>
      <c r="C55" s="106"/>
      <c r="D55" s="106"/>
      <c r="E55" s="92"/>
      <c r="F55" s="121">
        <f>'Sources and Uses'!K64</f>
        <v>0</v>
      </c>
      <c r="G55" s="93"/>
      <c r="H55" s="94"/>
    </row>
    <row r="56" spans="2:8" ht="12.75" customHeight="1" x14ac:dyDescent="0.2">
      <c r="B56" s="130" t="s">
        <v>185</v>
      </c>
      <c r="C56" s="106"/>
      <c r="D56" s="106"/>
      <c r="E56" s="92"/>
      <c r="F56" s="352">
        <f>'Sources and Uses'!K65</f>
        <v>0</v>
      </c>
      <c r="G56" s="346"/>
      <c r="H56" s="97"/>
    </row>
    <row r="57" spans="2:8" ht="12.75" customHeight="1" thickBot="1" x14ac:dyDescent="0.25">
      <c r="B57" s="92" t="s">
        <v>152</v>
      </c>
      <c r="C57" s="106"/>
      <c r="D57" s="106"/>
      <c r="E57" s="92"/>
      <c r="F57" s="102">
        <f>SUM(F55:F56)</f>
        <v>0</v>
      </c>
      <c r="G57" s="353">
        <f>SUM(G55:G56)</f>
        <v>0</v>
      </c>
      <c r="H57" s="103">
        <f>SUM(H55:H56)</f>
        <v>0</v>
      </c>
    </row>
    <row r="58" spans="2:8" ht="12.75" customHeight="1" x14ac:dyDescent="0.2">
      <c r="B58" s="92"/>
      <c r="C58" s="106"/>
      <c r="D58" s="106"/>
      <c r="E58" s="92"/>
      <c r="F58" s="104"/>
      <c r="G58" s="104"/>
      <c r="H58" s="104"/>
    </row>
    <row r="59" spans="2:8" ht="12.75" customHeight="1" thickBot="1" x14ac:dyDescent="0.25">
      <c r="B59" s="105" t="s">
        <v>186</v>
      </c>
      <c r="C59" s="106"/>
      <c r="D59" s="106"/>
      <c r="E59" s="92"/>
      <c r="F59" s="104"/>
      <c r="G59" s="104"/>
      <c r="H59" s="104"/>
    </row>
    <row r="60" spans="2:8" ht="12.75" customHeight="1" x14ac:dyDescent="0.2">
      <c r="B60" s="98" t="s">
        <v>187</v>
      </c>
      <c r="C60" s="106"/>
      <c r="D60" s="106"/>
      <c r="E60" s="92"/>
      <c r="F60" s="121">
        <f>'Sources and Uses'!K69</f>
        <v>0</v>
      </c>
      <c r="G60" s="343"/>
      <c r="H60" s="111"/>
    </row>
    <row r="61" spans="2:8" ht="12.75" customHeight="1" x14ac:dyDescent="0.2">
      <c r="B61" s="98" t="s">
        <v>188</v>
      </c>
      <c r="C61" s="106"/>
      <c r="D61" s="106"/>
      <c r="E61" s="92"/>
      <c r="F61" s="95">
        <f>'Sources and Uses'!K70</f>
        <v>0</v>
      </c>
      <c r="G61" s="344"/>
      <c r="H61" s="113"/>
    </row>
    <row r="62" spans="2:8" ht="12.75" customHeight="1" x14ac:dyDescent="0.2">
      <c r="B62" s="98" t="s">
        <v>189</v>
      </c>
      <c r="C62" s="106"/>
      <c r="D62" s="106"/>
      <c r="E62" s="92"/>
      <c r="F62" s="95">
        <f>'Sources and Uses'!K71</f>
        <v>0</v>
      </c>
      <c r="G62" s="344"/>
      <c r="H62" s="113"/>
    </row>
    <row r="63" spans="2:8" ht="12.75" customHeight="1" x14ac:dyDescent="0.2">
      <c r="B63" s="98" t="s">
        <v>190</v>
      </c>
      <c r="C63" s="106"/>
      <c r="D63" s="106"/>
      <c r="E63" s="92"/>
      <c r="F63" s="95">
        <f>'Sources and Uses'!K72</f>
        <v>0</v>
      </c>
      <c r="G63" s="344"/>
      <c r="H63" s="113"/>
    </row>
    <row r="64" spans="2:8" ht="12.75" customHeight="1" x14ac:dyDescent="0.2">
      <c r="B64" s="98" t="s">
        <v>191</v>
      </c>
      <c r="C64" s="106"/>
      <c r="D64" s="106"/>
      <c r="E64" s="92"/>
      <c r="F64" s="95">
        <f>'Sources and Uses'!K73</f>
        <v>0</v>
      </c>
      <c r="G64" s="346"/>
      <c r="H64" s="97"/>
    </row>
    <row r="65" spans="2:8" ht="12.75" customHeight="1" thickBot="1" x14ac:dyDescent="0.25">
      <c r="B65" s="92" t="s">
        <v>152</v>
      </c>
      <c r="C65" s="106"/>
      <c r="D65" s="106"/>
      <c r="E65" s="92"/>
      <c r="F65" s="102">
        <f>SUM(F60:F64)</f>
        <v>0</v>
      </c>
      <c r="G65" s="353">
        <f>SUM(G60:G64)</f>
        <v>0</v>
      </c>
      <c r="H65" s="103">
        <f>SUM(H60:H64)</f>
        <v>0</v>
      </c>
    </row>
    <row r="66" spans="2:8" ht="12.75" customHeight="1" x14ac:dyDescent="0.2">
      <c r="B66" s="92"/>
      <c r="C66" s="106"/>
      <c r="D66" s="106"/>
      <c r="E66" s="92"/>
      <c r="F66" s="104"/>
      <c r="G66" s="104"/>
      <c r="H66" s="104"/>
    </row>
    <row r="67" spans="2:8" ht="12.75" customHeight="1" thickBot="1" x14ac:dyDescent="0.25">
      <c r="B67" s="105" t="s">
        <v>192</v>
      </c>
      <c r="C67" s="106"/>
      <c r="D67" s="106"/>
      <c r="E67" s="92"/>
      <c r="F67" s="104"/>
      <c r="G67" s="104"/>
      <c r="H67" s="104"/>
    </row>
    <row r="68" spans="2:8" ht="12.75" customHeight="1" x14ac:dyDescent="0.2">
      <c r="B68" s="98" t="s">
        <v>193</v>
      </c>
      <c r="C68" s="106"/>
      <c r="D68" s="106"/>
      <c r="E68" s="92"/>
      <c r="F68" s="121">
        <f>'Sources and Uses'!K77</f>
        <v>0</v>
      </c>
      <c r="G68" s="93"/>
      <c r="H68" s="94"/>
    </row>
    <row r="69" spans="2:8" ht="12.75" customHeight="1" x14ac:dyDescent="0.2">
      <c r="B69" s="98" t="s">
        <v>194</v>
      </c>
      <c r="C69" s="106"/>
      <c r="D69" s="106"/>
      <c r="E69" s="92"/>
      <c r="F69" s="95">
        <f>'Sources and Uses'!K78</f>
        <v>0</v>
      </c>
      <c r="G69" s="346"/>
      <c r="H69" s="97"/>
    </row>
    <row r="70" spans="2:8" ht="12.75" customHeight="1" x14ac:dyDescent="0.2">
      <c r="B70" s="98" t="s">
        <v>195</v>
      </c>
      <c r="C70" s="106"/>
      <c r="D70" s="106"/>
      <c r="E70" s="92"/>
      <c r="F70" s="95">
        <f>'Sources and Uses'!K79</f>
        <v>0</v>
      </c>
      <c r="G70" s="346"/>
      <c r="H70" s="97"/>
    </row>
    <row r="71" spans="2:8" ht="12.75" customHeight="1" x14ac:dyDescent="0.2">
      <c r="B71" s="122" t="s">
        <v>196</v>
      </c>
      <c r="C71" s="92"/>
      <c r="D71" s="92"/>
      <c r="E71" s="92"/>
      <c r="F71" s="95">
        <f>'Sources and Uses'!K80</f>
        <v>0</v>
      </c>
      <c r="G71" s="346"/>
      <c r="H71" s="97"/>
    </row>
    <row r="72" spans="2:8" ht="12.75" customHeight="1" x14ac:dyDescent="0.2">
      <c r="B72" s="131" t="s">
        <v>197</v>
      </c>
      <c r="C72" s="92"/>
      <c r="D72" s="92"/>
      <c r="E72" s="92"/>
      <c r="F72" s="95">
        <f>'Sources and Uses'!K81</f>
        <v>0</v>
      </c>
      <c r="G72" s="346"/>
      <c r="H72" s="97"/>
    </row>
    <row r="73" spans="2:8" ht="12.75" customHeight="1" x14ac:dyDescent="0.2">
      <c r="B73" s="131" t="s">
        <v>198</v>
      </c>
      <c r="C73" s="92"/>
      <c r="D73" s="92"/>
      <c r="E73" s="92"/>
      <c r="F73" s="95">
        <f>'Sources and Uses'!K82</f>
        <v>0</v>
      </c>
      <c r="G73" s="346"/>
      <c r="H73" s="97"/>
    </row>
    <row r="74" spans="2:8" ht="12.75" customHeight="1" x14ac:dyDescent="0.2">
      <c r="B74" s="101" t="s">
        <v>199</v>
      </c>
      <c r="C74" s="106"/>
      <c r="D74" s="106"/>
      <c r="E74" s="92"/>
      <c r="F74" s="95">
        <f>'Sources and Uses'!K83</f>
        <v>0</v>
      </c>
      <c r="G74" s="346"/>
      <c r="H74" s="97"/>
    </row>
    <row r="75" spans="2:8" ht="12.75" customHeight="1" x14ac:dyDescent="0.2">
      <c r="B75" s="101" t="s">
        <v>182</v>
      </c>
      <c r="C75" s="106"/>
      <c r="D75" s="106"/>
      <c r="E75" s="92"/>
      <c r="F75" s="352">
        <f>'Sources and Uses'!K84</f>
        <v>0</v>
      </c>
      <c r="G75" s="346"/>
      <c r="H75" s="97"/>
    </row>
    <row r="76" spans="2:8" ht="12.75" customHeight="1" thickBot="1" x14ac:dyDescent="0.25">
      <c r="B76" s="92" t="s">
        <v>152</v>
      </c>
      <c r="C76" s="92"/>
      <c r="D76" s="92"/>
      <c r="E76" s="92"/>
      <c r="F76" s="102">
        <f>SUM(F68:F75)</f>
        <v>0</v>
      </c>
      <c r="G76" s="353">
        <f>SUM(G68:G75)</f>
        <v>0</v>
      </c>
      <c r="H76" s="103">
        <f>SUM(H68:H75)</f>
        <v>0</v>
      </c>
    </row>
    <row r="77" spans="2:8" ht="12.75" customHeight="1" x14ac:dyDescent="0.2">
      <c r="B77" s="92"/>
      <c r="C77" s="92"/>
      <c r="D77" s="92"/>
      <c r="E77" s="92"/>
      <c r="F77" s="104"/>
      <c r="G77" s="104"/>
      <c r="H77" s="104"/>
    </row>
    <row r="78" spans="2:8" ht="12.75" customHeight="1" thickBot="1" x14ac:dyDescent="0.25">
      <c r="B78" s="105" t="s">
        <v>200</v>
      </c>
      <c r="C78" s="106"/>
      <c r="D78" s="106"/>
      <c r="E78" s="92"/>
      <c r="F78" s="132"/>
      <c r="G78" s="132"/>
      <c r="H78" s="132"/>
    </row>
    <row r="79" spans="2:8" ht="12.75" customHeight="1" x14ac:dyDescent="0.2">
      <c r="B79" s="133" t="s">
        <v>201</v>
      </c>
      <c r="C79" s="92"/>
      <c r="D79" s="92"/>
      <c r="E79" s="114"/>
      <c r="F79" s="121">
        <f>'Sources and Uses'!K88</f>
        <v>0</v>
      </c>
      <c r="G79" s="93"/>
      <c r="H79" s="94"/>
    </row>
    <row r="80" spans="2:8" ht="12.75" customHeight="1" x14ac:dyDescent="0.2">
      <c r="B80" s="133" t="s">
        <v>202</v>
      </c>
      <c r="C80" s="92"/>
      <c r="D80" s="92"/>
      <c r="E80" s="115"/>
      <c r="F80" s="95">
        <f>'Sources and Uses'!K89</f>
        <v>0</v>
      </c>
      <c r="G80" s="346"/>
      <c r="H80" s="97"/>
    </row>
    <row r="81" spans="2:8" ht="12.75" customHeight="1" x14ac:dyDescent="0.2">
      <c r="B81" s="133" t="s">
        <v>203</v>
      </c>
      <c r="C81" s="92"/>
      <c r="D81" s="92"/>
      <c r="E81" s="115"/>
      <c r="F81" s="352">
        <f>'Sources and Uses'!K90</f>
        <v>0</v>
      </c>
      <c r="G81" s="346"/>
      <c r="H81" s="97"/>
    </row>
    <row r="82" spans="2:8" ht="12.75" customHeight="1" thickBot="1" x14ac:dyDescent="0.25">
      <c r="B82" s="92" t="s">
        <v>152</v>
      </c>
      <c r="C82" s="92"/>
      <c r="D82" s="92"/>
      <c r="E82" s="92"/>
      <c r="F82" s="102">
        <f>SUM(F79:F81)</f>
        <v>0</v>
      </c>
      <c r="G82" s="353">
        <f>SUM(G79:G81)</f>
        <v>0</v>
      </c>
      <c r="H82" s="103">
        <f>SUM(H79:H81)</f>
        <v>0</v>
      </c>
    </row>
    <row r="83" spans="2:8" ht="12.75" customHeight="1" x14ac:dyDescent="0.2">
      <c r="B83" s="92"/>
      <c r="C83" s="92"/>
      <c r="D83" s="92"/>
      <c r="E83" s="92"/>
      <c r="F83" s="132"/>
      <c r="G83" s="132"/>
      <c r="H83" s="132"/>
    </row>
    <row r="84" spans="2:8" ht="12.75" customHeight="1" thickBot="1" x14ac:dyDescent="0.25">
      <c r="B84" s="105" t="s">
        <v>204</v>
      </c>
      <c r="C84" s="106"/>
      <c r="D84" s="106"/>
      <c r="E84" s="92"/>
      <c r="F84" s="132"/>
      <c r="G84" s="132"/>
      <c r="H84" s="132"/>
    </row>
    <row r="85" spans="2:8" ht="12.75" customHeight="1" x14ac:dyDescent="0.2">
      <c r="B85" s="101" t="s">
        <v>205</v>
      </c>
      <c r="C85" s="92"/>
      <c r="D85" s="92"/>
      <c r="E85" s="114"/>
      <c r="F85" s="121">
        <f>'Sources and Uses'!K94</f>
        <v>0</v>
      </c>
      <c r="G85" s="343"/>
      <c r="H85" s="111"/>
    </row>
    <row r="86" spans="2:8" ht="12.75" customHeight="1" x14ac:dyDescent="0.2">
      <c r="B86" s="101" t="s">
        <v>206</v>
      </c>
      <c r="C86" s="92"/>
      <c r="D86" s="92"/>
      <c r="E86" s="115"/>
      <c r="F86" s="95">
        <f>'Sources and Uses'!K95</f>
        <v>0</v>
      </c>
      <c r="G86" s="344"/>
      <c r="H86" s="113"/>
    </row>
    <row r="87" spans="2:8" ht="12.75" customHeight="1" x14ac:dyDescent="0.2">
      <c r="B87" s="101" t="s">
        <v>207</v>
      </c>
      <c r="C87" s="92"/>
      <c r="D87" s="92"/>
      <c r="E87" s="92"/>
      <c r="F87" s="95">
        <f>'Sources and Uses'!K96</f>
        <v>0</v>
      </c>
      <c r="G87" s="344"/>
      <c r="H87" s="113"/>
    </row>
    <row r="88" spans="2:8" ht="12.75" customHeight="1" x14ac:dyDescent="0.2">
      <c r="B88" s="101" t="s">
        <v>208</v>
      </c>
      <c r="C88" s="92"/>
      <c r="D88" s="92"/>
      <c r="E88" s="92"/>
      <c r="F88" s="95">
        <f>'Sources and Uses'!K97</f>
        <v>0</v>
      </c>
      <c r="G88" s="344"/>
      <c r="H88" s="113"/>
    </row>
    <row r="89" spans="2:8" ht="12.75" customHeight="1" x14ac:dyDescent="0.2">
      <c r="B89" s="101" t="s">
        <v>209</v>
      </c>
      <c r="C89" s="92"/>
      <c r="D89" s="92"/>
      <c r="E89" s="92"/>
      <c r="F89" s="95">
        <f>'Sources and Uses'!K98</f>
        <v>0</v>
      </c>
      <c r="G89" s="344"/>
      <c r="H89" s="113"/>
    </row>
    <row r="90" spans="2:8" ht="12.75" customHeight="1" x14ac:dyDescent="0.2">
      <c r="B90" s="122" t="s">
        <v>210</v>
      </c>
      <c r="C90" s="92"/>
      <c r="D90" s="92"/>
      <c r="E90" s="92"/>
      <c r="F90" s="95">
        <f>'Sources and Uses'!K99</f>
        <v>0</v>
      </c>
      <c r="G90" s="344"/>
      <c r="H90" s="113"/>
    </row>
    <row r="91" spans="2:8" ht="12.75" customHeight="1" x14ac:dyDescent="0.2">
      <c r="B91" s="122" t="s">
        <v>211</v>
      </c>
      <c r="C91" s="92"/>
      <c r="D91" s="92"/>
      <c r="E91" s="92"/>
      <c r="F91" s="95">
        <f>'Sources and Uses'!K100</f>
        <v>0</v>
      </c>
      <c r="G91" s="344"/>
      <c r="H91" s="113"/>
    </row>
    <row r="92" spans="2:8" ht="12.75" customHeight="1" x14ac:dyDescent="0.2">
      <c r="B92" s="131" t="s">
        <v>212</v>
      </c>
      <c r="C92" s="92"/>
      <c r="D92" s="92"/>
      <c r="E92" s="92"/>
      <c r="F92" s="95">
        <f>'Sources and Uses'!K101</f>
        <v>0</v>
      </c>
      <c r="G92" s="346"/>
      <c r="H92" s="97"/>
    </row>
    <row r="93" spans="2:8" ht="12.75" customHeight="1" x14ac:dyDescent="0.2">
      <c r="B93" s="101" t="s">
        <v>213</v>
      </c>
      <c r="C93" s="92"/>
      <c r="D93" s="92"/>
      <c r="E93" s="92"/>
      <c r="F93" s="95">
        <f>'Sources and Uses'!K102</f>
        <v>0</v>
      </c>
      <c r="G93" s="344"/>
      <c r="H93" s="113"/>
    </row>
    <row r="94" spans="2:8" ht="12.75" customHeight="1" x14ac:dyDescent="0.2">
      <c r="B94" s="122" t="s">
        <v>214</v>
      </c>
      <c r="C94" s="92"/>
      <c r="D94" s="92"/>
      <c r="E94" s="92"/>
      <c r="F94" s="95">
        <f>'Sources and Uses'!K103</f>
        <v>0</v>
      </c>
      <c r="G94" s="346"/>
      <c r="H94" s="97"/>
    </row>
    <row r="95" spans="2:8" ht="12.75" customHeight="1" x14ac:dyDescent="0.2">
      <c r="B95" s="133" t="s">
        <v>215</v>
      </c>
      <c r="C95" s="134"/>
      <c r="D95" s="134"/>
      <c r="E95" s="115"/>
      <c r="F95" s="95">
        <f>'Sources and Uses'!K104</f>
        <v>0</v>
      </c>
      <c r="G95" s="346"/>
      <c r="H95" s="97"/>
    </row>
    <row r="96" spans="2:8" ht="12.75" customHeight="1" thickBot="1" x14ac:dyDescent="0.25">
      <c r="B96" s="92" t="s">
        <v>152</v>
      </c>
      <c r="C96" s="92"/>
      <c r="D96" s="99"/>
      <c r="E96" s="135"/>
      <c r="F96" s="355">
        <f>SUM(F85:F95)</f>
        <v>0</v>
      </c>
      <c r="G96" s="353">
        <f>SUM(G85:G95)</f>
        <v>0</v>
      </c>
      <c r="H96" s="103">
        <f>SUM(H85:H95)</f>
        <v>0</v>
      </c>
    </row>
    <row r="97" spans="2:8" ht="12.75" customHeight="1" x14ac:dyDescent="0.2">
      <c r="B97" s="105"/>
      <c r="C97" s="106"/>
      <c r="D97" s="106"/>
      <c r="E97" s="92"/>
      <c r="F97" s="104"/>
      <c r="G97" s="104"/>
      <c r="H97" s="104"/>
    </row>
    <row r="98" spans="2:8" ht="12.75" customHeight="1" thickBot="1" x14ac:dyDescent="0.25">
      <c r="B98" s="105" t="s">
        <v>216</v>
      </c>
      <c r="C98" s="106"/>
      <c r="D98" s="106"/>
      <c r="E98" s="92"/>
      <c r="F98" s="104"/>
      <c r="G98" s="104"/>
      <c r="H98" s="104"/>
    </row>
    <row r="99" spans="2:8" ht="12.75" customHeight="1" x14ac:dyDescent="0.2">
      <c r="B99" s="98" t="s">
        <v>217</v>
      </c>
      <c r="C99" s="106"/>
      <c r="D99" s="106"/>
      <c r="E99" s="92"/>
      <c r="F99" s="121">
        <f>'Sources and Uses'!K109</f>
        <v>0</v>
      </c>
      <c r="G99" s="93"/>
      <c r="H99" s="94"/>
    </row>
    <row r="100" spans="2:8" ht="12.75" customHeight="1" x14ac:dyDescent="0.2">
      <c r="B100" s="98" t="s">
        <v>218</v>
      </c>
      <c r="C100" s="106"/>
      <c r="D100" s="106"/>
      <c r="E100" s="92"/>
      <c r="F100" s="95">
        <f>'Sources and Uses'!K110</f>
        <v>0</v>
      </c>
      <c r="G100" s="346"/>
      <c r="H100" s="97"/>
    </row>
    <row r="101" spans="2:8" ht="12.75" customHeight="1" x14ac:dyDescent="0.2">
      <c r="B101" s="98" t="s">
        <v>219</v>
      </c>
      <c r="C101" s="106"/>
      <c r="D101" s="106"/>
      <c r="E101" s="92"/>
      <c r="F101" s="95">
        <f>'Sources and Uses'!K111</f>
        <v>0</v>
      </c>
      <c r="G101" s="346"/>
      <c r="H101" s="97"/>
    </row>
    <row r="102" spans="2:8" ht="12.75" customHeight="1" x14ac:dyDescent="0.2">
      <c r="B102" s="98" t="s">
        <v>220</v>
      </c>
      <c r="C102" s="106"/>
      <c r="D102" s="106"/>
      <c r="E102" s="92"/>
      <c r="F102" s="95">
        <f>'Sources and Uses'!K112</f>
        <v>0</v>
      </c>
      <c r="G102" s="346"/>
      <c r="H102" s="97"/>
    </row>
    <row r="103" spans="2:8" ht="12.75" customHeight="1" x14ac:dyDescent="0.2">
      <c r="B103" s="98" t="s">
        <v>221</v>
      </c>
      <c r="C103" s="106"/>
      <c r="D103" s="106"/>
      <c r="E103" s="92"/>
      <c r="F103" s="95">
        <f>'Sources and Uses'!K113</f>
        <v>0</v>
      </c>
      <c r="G103" s="346"/>
      <c r="H103" s="97"/>
    </row>
    <row r="104" spans="2:8" ht="12.75" customHeight="1" x14ac:dyDescent="0.2">
      <c r="B104" s="98" t="s">
        <v>222</v>
      </c>
      <c r="C104" s="106"/>
      <c r="D104" s="106"/>
      <c r="E104" s="92"/>
      <c r="F104" s="95">
        <f>'Sources and Uses'!K114</f>
        <v>0</v>
      </c>
      <c r="G104" s="346"/>
      <c r="H104" s="97"/>
    </row>
    <row r="105" spans="2:8" ht="12.75" customHeight="1" x14ac:dyDescent="0.2">
      <c r="B105" s="98" t="s">
        <v>223</v>
      </c>
      <c r="C105" s="106"/>
      <c r="D105" s="106"/>
      <c r="E105" s="92"/>
      <c r="F105" s="95">
        <f>'Sources and Uses'!K115</f>
        <v>0</v>
      </c>
      <c r="G105" s="346"/>
      <c r="H105" s="97"/>
    </row>
    <row r="106" spans="2:8" ht="12.75" customHeight="1" thickBot="1" x14ac:dyDescent="0.25">
      <c r="B106" s="92" t="s">
        <v>152</v>
      </c>
      <c r="C106" s="106"/>
      <c r="D106" s="106"/>
      <c r="E106" s="92"/>
      <c r="F106" s="102">
        <f>SUM(F99:F105)</f>
        <v>0</v>
      </c>
      <c r="G106" s="353">
        <f>SUM(G99:G105)</f>
        <v>0</v>
      </c>
      <c r="H106" s="103">
        <f>SUM(H99:H105)</f>
        <v>0</v>
      </c>
    </row>
    <row r="107" spans="2:8" ht="12.75" customHeight="1" x14ac:dyDescent="0.2">
      <c r="B107" s="92"/>
      <c r="C107" s="106"/>
      <c r="D107" s="106"/>
      <c r="E107" s="92"/>
      <c r="F107" s="104"/>
      <c r="G107" s="104"/>
      <c r="H107" s="104"/>
    </row>
    <row r="108" spans="2:8" ht="12.75" customHeight="1" x14ac:dyDescent="0.2">
      <c r="B108" s="105" t="s">
        <v>224</v>
      </c>
      <c r="C108" s="106"/>
      <c r="D108" s="106"/>
      <c r="E108" s="92"/>
      <c r="F108" s="136">
        <f>F17+F36+F52+F57+F65+F76+F82+F96+F106</f>
        <v>0</v>
      </c>
      <c r="G108" s="137">
        <f>G17+G36+G52+G57+G65+G76+G82+G96+G106</f>
        <v>0</v>
      </c>
      <c r="H108" s="137">
        <f>H17+H36+H52+H57+H65+H76+H82+H96+H106</f>
        <v>0</v>
      </c>
    </row>
    <row r="109" spans="2:8" ht="12.75" customHeight="1" x14ac:dyDescent="0.2">
      <c r="B109" s="126"/>
      <c r="C109" s="92"/>
      <c r="D109" s="99"/>
      <c r="E109" s="135"/>
      <c r="F109" s="138"/>
      <c r="G109" s="138"/>
      <c r="H109" s="138"/>
    </row>
    <row r="110" spans="2:8" ht="12.75" customHeight="1" x14ac:dyDescent="0.2">
      <c r="B110" s="139" t="s">
        <v>225</v>
      </c>
      <c r="C110" s="92"/>
      <c r="D110" s="99"/>
      <c r="E110" s="135"/>
      <c r="F110" s="140"/>
      <c r="G110" s="141"/>
      <c r="H110" s="141"/>
    </row>
    <row r="111" spans="2:8" ht="12.75" customHeight="1" thickBot="1" x14ac:dyDescent="0.25">
      <c r="B111" s="126"/>
      <c r="C111" s="92"/>
      <c r="D111" s="99"/>
      <c r="E111" s="135"/>
      <c r="F111" s="138"/>
      <c r="G111" s="138"/>
      <c r="H111" s="138"/>
    </row>
    <row r="112" spans="2:8" ht="12.75" customHeight="1" thickBot="1" x14ac:dyDescent="0.25">
      <c r="B112" s="142" t="s">
        <v>226</v>
      </c>
      <c r="C112" s="143"/>
      <c r="D112" s="143"/>
      <c r="E112" s="143"/>
      <c r="F112" s="144">
        <f>F108+F110</f>
        <v>0</v>
      </c>
      <c r="G112" s="145">
        <f>G108+G110</f>
        <v>0</v>
      </c>
      <c r="H112" s="146">
        <f>H108+H110</f>
        <v>0</v>
      </c>
    </row>
    <row r="113" spans="2:8" ht="12.75" customHeight="1" x14ac:dyDescent="0.2">
      <c r="B113" s="79"/>
      <c r="C113" s="79"/>
      <c r="D113" s="79"/>
      <c r="E113" s="79"/>
      <c r="F113" s="79"/>
      <c r="G113" s="79"/>
      <c r="H113" s="79"/>
    </row>
    <row r="114" spans="2:8" ht="23.25" customHeight="1" x14ac:dyDescent="0.2">
      <c r="B114" s="527" t="s">
        <v>227</v>
      </c>
      <c r="C114" s="527"/>
      <c r="D114" s="527"/>
      <c r="E114" s="527"/>
      <c r="F114" s="527"/>
      <c r="G114" s="527"/>
      <c r="H114" s="527"/>
    </row>
    <row r="115" spans="2:8" ht="12.75" customHeight="1" x14ac:dyDescent="0.2">
      <c r="B115" s="147"/>
      <c r="C115" s="147"/>
      <c r="D115" s="147"/>
      <c r="E115" s="147"/>
      <c r="F115" s="528"/>
      <c r="G115" s="528"/>
      <c r="H115" s="148"/>
    </row>
    <row r="116" spans="2:8" ht="12.75" customHeight="1" x14ac:dyDescent="0.2">
      <c r="B116" s="147"/>
      <c r="C116" s="147"/>
      <c r="D116" s="79"/>
      <c r="E116" s="79"/>
      <c r="F116" s="79"/>
      <c r="G116" s="79"/>
      <c r="H116" s="79"/>
    </row>
    <row r="117" spans="2:8" ht="12.75" customHeight="1" x14ac:dyDescent="0.2">
      <c r="B117" s="149"/>
    </row>
    <row r="118" spans="2:8" ht="12.75" customHeight="1" x14ac:dyDescent="0.2">
      <c r="B118" s="529"/>
      <c r="C118" s="529"/>
      <c r="D118" s="529"/>
      <c r="E118" s="529"/>
      <c r="F118" s="530"/>
    </row>
    <row r="119" spans="2:8" ht="12.75" customHeight="1" x14ac:dyDescent="0.2">
      <c r="B119" s="531"/>
      <c r="C119" s="532"/>
      <c r="D119" s="531"/>
      <c r="E119" s="531"/>
      <c r="F119" s="531"/>
    </row>
    <row r="120" spans="2:8" ht="12.75" customHeight="1" x14ac:dyDescent="0.2">
      <c r="B120" s="531"/>
      <c r="C120" s="532"/>
      <c r="D120" s="531"/>
      <c r="E120" s="533"/>
      <c r="F120" s="533"/>
    </row>
    <row r="121" spans="2:8" ht="12.75" customHeight="1" x14ac:dyDescent="0.2">
      <c r="B121" s="526"/>
      <c r="C121" s="526"/>
      <c r="D121" s="78"/>
      <c r="E121" s="77"/>
    </row>
    <row r="122" spans="2:8" ht="12.75" customHeight="1" x14ac:dyDescent="0.2">
      <c r="B122" s="526"/>
      <c r="C122" s="526"/>
      <c r="D122" s="78"/>
      <c r="E122" s="77"/>
    </row>
    <row r="123" spans="2:8" ht="12.75" customHeight="1" x14ac:dyDescent="0.2">
      <c r="B123" s="534"/>
      <c r="C123" s="526"/>
      <c r="D123" s="78"/>
      <c r="E123" s="77"/>
    </row>
    <row r="124" spans="2:8" ht="12.75" customHeight="1" x14ac:dyDescent="0.2">
      <c r="B124" s="526"/>
      <c r="C124" s="526"/>
      <c r="D124" s="78"/>
      <c r="E124" s="77"/>
    </row>
    <row r="125" spans="2:8" ht="12.75" customHeight="1" x14ac:dyDescent="0.2">
      <c r="B125" s="526"/>
      <c r="C125" s="526"/>
      <c r="D125" s="78"/>
      <c r="E125" s="77"/>
    </row>
    <row r="126" spans="2:8" ht="12.75" customHeight="1" x14ac:dyDescent="0.2">
      <c r="B126" s="526"/>
      <c r="C126" s="526"/>
      <c r="D126" s="78"/>
      <c r="E126" s="77"/>
    </row>
    <row r="127" spans="2:8" ht="12.75" customHeight="1" x14ac:dyDescent="0.2">
      <c r="B127" s="526"/>
      <c r="C127" s="526"/>
      <c r="D127" s="78"/>
      <c r="E127" s="77"/>
    </row>
    <row r="128" spans="2:8" ht="12.75" customHeight="1" x14ac:dyDescent="0.2">
      <c r="B128" s="526"/>
      <c r="C128" s="526"/>
      <c r="D128" s="78"/>
      <c r="E128" s="78"/>
    </row>
    <row r="129" spans="2:6" ht="12.75" customHeight="1" x14ac:dyDescent="0.2">
      <c r="B129" s="535"/>
      <c r="C129" s="526"/>
      <c r="D129" s="152"/>
      <c r="E129" s="152"/>
    </row>
    <row r="131" spans="2:6" ht="12.75" customHeight="1" x14ac:dyDescent="0.2">
      <c r="B131" s="153"/>
      <c r="C131" s="154"/>
    </row>
    <row r="132" spans="2:6" ht="12.75" customHeight="1" x14ac:dyDescent="0.2">
      <c r="B132" s="153"/>
      <c r="C132" s="154"/>
    </row>
    <row r="134" spans="2:6" ht="12.75" customHeight="1" x14ac:dyDescent="0.2">
      <c r="B134" s="529"/>
      <c r="C134" s="529"/>
      <c r="D134" s="529"/>
      <c r="E134" s="529"/>
      <c r="F134" s="530"/>
    </row>
    <row r="135" spans="2:6" ht="12.75" customHeight="1" x14ac:dyDescent="0.2">
      <c r="B135" s="531"/>
      <c r="C135" s="533"/>
      <c r="D135" s="531"/>
      <c r="E135" s="531"/>
      <c r="F135" s="531"/>
    </row>
    <row r="136" spans="2:6" ht="12.75" customHeight="1" x14ac:dyDescent="0.2">
      <c r="B136" s="531"/>
      <c r="C136" s="533"/>
      <c r="D136" s="531"/>
      <c r="E136" s="533"/>
      <c r="F136" s="533"/>
    </row>
    <row r="137" spans="2:6" ht="12.75" customHeight="1" x14ac:dyDescent="0.2">
      <c r="B137" s="526"/>
      <c r="C137" s="526"/>
      <c r="D137" s="78"/>
      <c r="F137" s="78"/>
    </row>
    <row r="138" spans="2:6" ht="12.75" customHeight="1" x14ac:dyDescent="0.2">
      <c r="B138" s="526"/>
      <c r="C138" s="526"/>
      <c r="D138" s="78"/>
      <c r="F138" s="78"/>
    </row>
    <row r="139" spans="2:6" ht="12.75" customHeight="1" x14ac:dyDescent="0.2">
      <c r="B139" s="535"/>
      <c r="C139" s="535"/>
      <c r="D139" s="152"/>
      <c r="F139" s="152"/>
    </row>
    <row r="141" spans="2:6" ht="12.75" customHeight="1" x14ac:dyDescent="0.2">
      <c r="B141" s="529"/>
      <c r="C141" s="529"/>
      <c r="D141" s="529"/>
      <c r="E141" s="529"/>
      <c r="F141" s="530"/>
    </row>
    <row r="142" spans="2:6" ht="12.75" customHeight="1" x14ac:dyDescent="0.2">
      <c r="B142" s="536"/>
      <c r="C142" s="530"/>
      <c r="D142" s="529"/>
      <c r="E142" s="529"/>
      <c r="F142" s="529"/>
    </row>
    <row r="143" spans="2:6" ht="12.75" customHeight="1" x14ac:dyDescent="0.2">
      <c r="B143" s="536"/>
      <c r="C143" s="530"/>
      <c r="D143" s="529"/>
      <c r="E143" s="530"/>
      <c r="F143" s="529"/>
    </row>
    <row r="144" spans="2:6" ht="12.75" customHeight="1" x14ac:dyDescent="0.2">
      <c r="B144" s="155"/>
      <c r="C144" s="151"/>
      <c r="D144" s="150"/>
      <c r="E144" s="151"/>
      <c r="F144" s="150"/>
    </row>
    <row r="145" spans="2:6" ht="12.75" customHeight="1" x14ac:dyDescent="0.2">
      <c r="B145" s="535"/>
      <c r="C145" s="530"/>
      <c r="D145" s="152"/>
      <c r="E145" s="152"/>
      <c r="F145" s="152"/>
    </row>
    <row r="150" spans="2:6" ht="12.75" customHeight="1" x14ac:dyDescent="0.2">
      <c r="B150" s="156"/>
    </row>
    <row r="151" spans="2:6" ht="12.75" customHeight="1" x14ac:dyDescent="0.2">
      <c r="B151" s="156"/>
    </row>
    <row r="152" spans="2:6" ht="12.75" customHeight="1" x14ac:dyDescent="0.2">
      <c r="B152" s="536"/>
      <c r="C152" s="530"/>
      <c r="D152" s="529"/>
      <c r="E152" s="529"/>
      <c r="F152" s="529"/>
    </row>
    <row r="153" spans="2:6" ht="12.75" customHeight="1" x14ac:dyDescent="0.2">
      <c r="B153" s="536"/>
      <c r="C153" s="530"/>
      <c r="D153" s="529"/>
      <c r="E153" s="530"/>
      <c r="F153" s="529"/>
    </row>
    <row r="154" spans="2:6" ht="12.75" customHeight="1" x14ac:dyDescent="0.2">
      <c r="B154" s="526"/>
      <c r="C154" s="530"/>
      <c r="D154" s="78"/>
      <c r="E154" s="78"/>
      <c r="F154" s="78"/>
    </row>
    <row r="155" spans="2:6" ht="12.75" customHeight="1" x14ac:dyDescent="0.2">
      <c r="B155" s="526"/>
      <c r="C155" s="530"/>
      <c r="D155" s="78"/>
      <c r="E155" s="78"/>
      <c r="F155" s="78"/>
    </row>
    <row r="156" spans="2:6" ht="12.75" customHeight="1" x14ac:dyDescent="0.2">
      <c r="B156" s="526"/>
      <c r="C156" s="530"/>
      <c r="D156" s="78"/>
      <c r="E156" s="78"/>
      <c r="F156" s="78"/>
    </row>
    <row r="157" spans="2:6" ht="12.75" customHeight="1" x14ac:dyDescent="0.2">
      <c r="B157" s="535"/>
      <c r="C157" s="530"/>
      <c r="D157" s="152"/>
      <c r="E157" s="152"/>
      <c r="F157" s="152"/>
    </row>
    <row r="158" spans="2:6" ht="12.75" customHeight="1" x14ac:dyDescent="0.2">
      <c r="B158" s="152"/>
      <c r="C158" s="151"/>
      <c r="D158" s="152"/>
      <c r="E158" s="152"/>
      <c r="F158" s="152"/>
    </row>
    <row r="159" spans="2:6" ht="12.75" customHeight="1" x14ac:dyDescent="0.2">
      <c r="B159" s="152"/>
      <c r="C159" s="151"/>
      <c r="D159" s="152"/>
      <c r="E159" s="152"/>
      <c r="F159" s="152"/>
    </row>
    <row r="160" spans="2:6" ht="12.75" customHeight="1" x14ac:dyDescent="0.2">
      <c r="B160" s="152"/>
      <c r="C160" s="151"/>
      <c r="D160" s="152"/>
      <c r="E160" s="152"/>
      <c r="F160" s="152"/>
    </row>
    <row r="162" spans="2:8" ht="12.75" customHeight="1" x14ac:dyDescent="0.2">
      <c r="B162" s="156"/>
    </row>
    <row r="163" spans="2:8" ht="12.75" customHeight="1" x14ac:dyDescent="0.2">
      <c r="B163" s="156"/>
    </row>
    <row r="164" spans="2:8" ht="12.75" customHeight="1" x14ac:dyDescent="0.2">
      <c r="B164" s="157"/>
      <c r="C164" s="77"/>
      <c r="E164" s="77"/>
      <c r="G164" s="158"/>
    </row>
    <row r="165" spans="2:8" ht="12.75" customHeight="1" x14ac:dyDescent="0.2">
      <c r="B165" s="157"/>
      <c r="G165" s="157"/>
    </row>
    <row r="166" spans="2:8" ht="12.75" customHeight="1" x14ac:dyDescent="0.2">
      <c r="B166" s="157"/>
      <c r="C166" s="77"/>
      <c r="E166" s="77"/>
      <c r="G166" s="158"/>
    </row>
    <row r="167" spans="2:8" ht="12.75" customHeight="1" x14ac:dyDescent="0.2">
      <c r="B167" s="157"/>
      <c r="C167" s="77"/>
      <c r="E167" s="77"/>
    </row>
    <row r="170" spans="2:8" ht="12.75" customHeight="1" x14ac:dyDescent="0.2">
      <c r="B170" s="157"/>
    </row>
    <row r="171" spans="2:8" ht="12.75" customHeight="1" x14ac:dyDescent="0.2">
      <c r="B171" s="159"/>
    </row>
    <row r="172" spans="2:8" ht="12.75" customHeight="1" x14ac:dyDescent="0.2">
      <c r="B172" s="157"/>
    </row>
    <row r="173" spans="2:8" ht="12.75" customHeight="1" x14ac:dyDescent="0.2">
      <c r="B173" s="159"/>
    </row>
    <row r="174" spans="2:8" ht="12.75" customHeight="1" x14ac:dyDescent="0.2">
      <c r="B174" s="539"/>
      <c r="C174" s="530"/>
      <c r="D174" s="530"/>
      <c r="E174" s="530"/>
      <c r="F174" s="530"/>
      <c r="G174" s="530"/>
      <c r="H174" s="530"/>
    </row>
    <row r="175" spans="2:8" ht="12.75" customHeight="1" x14ac:dyDescent="0.2">
      <c r="B175" s="530"/>
      <c r="C175" s="530"/>
      <c r="D175" s="530"/>
      <c r="E175" s="530"/>
      <c r="F175" s="530"/>
      <c r="G175" s="530"/>
      <c r="H175" s="530"/>
    </row>
    <row r="176" spans="2:8" ht="12.75" customHeight="1" x14ac:dyDescent="0.2">
      <c r="B176" s="159"/>
    </row>
    <row r="177" spans="1:8" ht="12.75" customHeight="1" x14ac:dyDescent="0.2">
      <c r="B177" s="539"/>
      <c r="C177" s="530"/>
      <c r="D177" s="530"/>
      <c r="E177" s="530"/>
      <c r="F177" s="530"/>
      <c r="G177" s="530"/>
      <c r="H177" s="530"/>
    </row>
    <row r="178" spans="1:8" ht="12.75" customHeight="1" x14ac:dyDescent="0.2">
      <c r="B178" s="530"/>
      <c r="C178" s="530"/>
      <c r="D178" s="530"/>
      <c r="E178" s="530"/>
      <c r="F178" s="530"/>
      <c r="G178" s="530"/>
      <c r="H178" s="530"/>
    </row>
    <row r="179" spans="1:8" ht="12.75" customHeight="1" x14ac:dyDescent="0.2">
      <c r="B179" s="530"/>
      <c r="C179" s="530"/>
      <c r="D179" s="530"/>
      <c r="E179" s="530"/>
      <c r="F179" s="530"/>
      <c r="G179" s="530"/>
      <c r="H179" s="530"/>
    </row>
    <row r="182" spans="1:8" ht="12.75" customHeight="1" x14ac:dyDescent="0.3">
      <c r="A182" s="160"/>
    </row>
    <row r="184" spans="1:8" ht="12.75" customHeight="1" x14ac:dyDescent="0.2">
      <c r="B184" s="161"/>
      <c r="C184" s="151"/>
      <c r="E184" s="151"/>
    </row>
    <row r="185" spans="1:8" ht="12.75" customHeight="1" x14ac:dyDescent="0.2">
      <c r="B185" s="530"/>
      <c r="C185" s="537"/>
      <c r="D185" s="537"/>
      <c r="E185" s="537"/>
    </row>
    <row r="186" spans="1:8" ht="12.75" customHeight="1" x14ac:dyDescent="0.2">
      <c r="B186" s="530"/>
      <c r="C186" s="537"/>
      <c r="D186" s="537"/>
      <c r="E186" s="537"/>
    </row>
    <row r="187" spans="1:8" ht="12.75" customHeight="1" x14ac:dyDescent="0.2">
      <c r="B187" s="530"/>
      <c r="C187" s="537"/>
      <c r="D187" s="537"/>
      <c r="E187" s="537"/>
    </row>
    <row r="188" spans="1:8" ht="12.75" customHeight="1" x14ac:dyDescent="0.2">
      <c r="B188" s="530"/>
      <c r="C188" s="537"/>
      <c r="D188" s="537"/>
      <c r="E188" s="537"/>
    </row>
    <row r="189" spans="1:8" ht="12.75" customHeight="1" x14ac:dyDescent="0.2">
      <c r="B189" s="538"/>
      <c r="C189" s="537"/>
      <c r="D189" s="537"/>
      <c r="E189" s="537"/>
    </row>
    <row r="190" spans="1:8" ht="12.75" customHeight="1" x14ac:dyDescent="0.2">
      <c r="B190" s="162"/>
      <c r="C190" s="163"/>
      <c r="D190" s="164"/>
      <c r="E190" s="151"/>
    </row>
    <row r="191" spans="1:8" ht="12.75" customHeight="1" x14ac:dyDescent="0.2">
      <c r="B191" s="155"/>
      <c r="C191" s="165"/>
      <c r="D191" s="166"/>
      <c r="E191" s="165"/>
    </row>
    <row r="192" spans="1:8" ht="12.75" customHeight="1" x14ac:dyDescent="0.2">
      <c r="B192" s="151"/>
      <c r="C192" s="167"/>
      <c r="D192" s="166"/>
      <c r="E192" s="165"/>
    </row>
    <row r="193" spans="2:5" ht="12.75" customHeight="1" x14ac:dyDescent="0.2">
      <c r="B193" s="151"/>
      <c r="C193" s="151"/>
      <c r="E193" s="168"/>
    </row>
    <row r="194" spans="2:5" ht="12.75" customHeight="1" x14ac:dyDescent="0.2">
      <c r="B194" s="151"/>
      <c r="C194" s="151"/>
    </row>
    <row r="195" spans="2:5" ht="12.75" customHeight="1" x14ac:dyDescent="0.2">
      <c r="B195" s="151"/>
      <c r="C195" s="151"/>
    </row>
    <row r="196" spans="2:5" ht="12.75" customHeight="1" x14ac:dyDescent="0.2">
      <c r="B196" s="151"/>
      <c r="C196" s="151"/>
    </row>
    <row r="197" spans="2:5" ht="12.75" customHeight="1" x14ac:dyDescent="0.2">
      <c r="B197" s="151"/>
      <c r="C197" s="151"/>
    </row>
    <row r="198" spans="2:5" ht="12.75" customHeight="1" x14ac:dyDescent="0.2">
      <c r="B198" s="151"/>
      <c r="C198" s="151"/>
      <c r="E198" s="168"/>
    </row>
    <row r="199" spans="2:5" ht="12.75" customHeight="1" x14ac:dyDescent="0.2">
      <c r="B199" s="151"/>
      <c r="C199" s="151"/>
    </row>
    <row r="200" spans="2:5" ht="12.75" customHeight="1" x14ac:dyDescent="0.2">
      <c r="B200" s="151"/>
      <c r="C200" s="151"/>
    </row>
    <row r="201" spans="2:5" ht="12.75" customHeight="1" x14ac:dyDescent="0.2">
      <c r="B201" s="151"/>
      <c r="C201" s="151"/>
      <c r="E201" s="151"/>
    </row>
    <row r="202" spans="2:5" ht="12.75" customHeight="1" x14ac:dyDescent="0.2">
      <c r="B202" s="151"/>
      <c r="C202" s="151"/>
      <c r="E202" s="151"/>
    </row>
    <row r="203" spans="2:5" ht="12.75" customHeight="1" x14ac:dyDescent="0.2">
      <c r="C203" s="151"/>
      <c r="E203" s="151"/>
    </row>
    <row r="204" spans="2:5" ht="12.75" customHeight="1" x14ac:dyDescent="0.2">
      <c r="B204" s="151"/>
      <c r="C204" s="151"/>
      <c r="E204" s="151"/>
    </row>
    <row r="205" spans="2:5" ht="12.75" customHeight="1" x14ac:dyDescent="0.2">
      <c r="B205" s="151"/>
      <c r="C205" s="151"/>
      <c r="E205" s="168"/>
    </row>
    <row r="206" spans="2:5" ht="12.75" customHeight="1" x14ac:dyDescent="0.2">
      <c r="B206" s="151"/>
      <c r="C206" s="151"/>
    </row>
    <row r="207" spans="2:5" ht="12.75" customHeight="1" x14ac:dyDescent="0.2">
      <c r="B207" s="151"/>
      <c r="C207" s="151"/>
      <c r="E207" s="151"/>
    </row>
    <row r="208" spans="2:5" ht="12.75" customHeight="1" x14ac:dyDescent="0.2">
      <c r="B208" s="151"/>
      <c r="C208" s="151"/>
      <c r="E208" s="151"/>
    </row>
    <row r="209" spans="2:5" ht="12.75" customHeight="1" x14ac:dyDescent="0.2">
      <c r="B209" s="151"/>
      <c r="C209" s="151"/>
      <c r="E209" s="151"/>
    </row>
    <row r="210" spans="2:5" ht="12.75" customHeight="1" x14ac:dyDescent="0.2">
      <c r="B210" s="151"/>
      <c r="C210" s="151"/>
      <c r="E210" s="151"/>
    </row>
    <row r="211" spans="2:5" ht="12.75" customHeight="1" x14ac:dyDescent="0.2">
      <c r="B211" s="151"/>
      <c r="C211" s="151"/>
      <c r="E211" s="151"/>
    </row>
    <row r="212" spans="2:5" ht="12.75" customHeight="1" x14ac:dyDescent="0.2">
      <c r="B212" s="151"/>
      <c r="C212" s="151"/>
      <c r="E212" s="151"/>
    </row>
    <row r="213" spans="2:5" ht="12.75" customHeight="1" x14ac:dyDescent="0.2">
      <c r="B213" s="151"/>
      <c r="C213" s="151"/>
      <c r="E213" s="151"/>
    </row>
    <row r="214" spans="2:5" ht="12.75" customHeight="1" x14ac:dyDescent="0.2">
      <c r="B214" s="151"/>
      <c r="C214" s="151"/>
      <c r="E214" s="151"/>
    </row>
    <row r="215" spans="2:5" ht="12.75" customHeight="1" x14ac:dyDescent="0.2">
      <c r="B215" s="151"/>
      <c r="C215" s="151"/>
      <c r="E215" s="151"/>
    </row>
    <row r="216" spans="2:5" ht="12.75" customHeight="1" x14ac:dyDescent="0.2">
      <c r="B216" s="151"/>
      <c r="C216" s="151"/>
      <c r="E216" s="151"/>
    </row>
    <row r="217" spans="2:5" ht="12.75" customHeight="1" x14ac:dyDescent="0.2">
      <c r="B217" s="151"/>
      <c r="C217" s="151"/>
      <c r="E217" s="168"/>
    </row>
    <row r="218" spans="2:5" ht="12.75" customHeight="1" x14ac:dyDescent="0.2">
      <c r="B218" s="151"/>
      <c r="C218" s="151"/>
      <c r="E218" s="168"/>
    </row>
    <row r="219" spans="2:5" ht="12.75" customHeight="1" x14ac:dyDescent="0.2">
      <c r="B219" s="151"/>
      <c r="C219" s="151"/>
      <c r="E219" s="168"/>
    </row>
    <row r="220" spans="2:5" ht="12.75" customHeight="1" x14ac:dyDescent="0.2">
      <c r="B220" s="151"/>
      <c r="C220" s="151"/>
    </row>
    <row r="221" spans="2:5" ht="12.75" customHeight="1" x14ac:dyDescent="0.2">
      <c r="C221" s="151"/>
      <c r="E221" s="151"/>
    </row>
    <row r="222" spans="2:5" ht="12.75" customHeight="1" x14ac:dyDescent="0.2">
      <c r="B222" s="151"/>
      <c r="C222" s="151"/>
    </row>
    <row r="223" spans="2:5" ht="12.75" customHeight="1" x14ac:dyDescent="0.2">
      <c r="B223" s="151"/>
      <c r="C223" s="151"/>
      <c r="E223" s="151"/>
    </row>
    <row r="224" spans="2:5" ht="12.75" customHeight="1" x14ac:dyDescent="0.2">
      <c r="B224" s="151"/>
      <c r="C224" s="151"/>
      <c r="E224" s="168"/>
    </row>
    <row r="225" spans="2:5" ht="12.75" customHeight="1" x14ac:dyDescent="0.2">
      <c r="B225" s="151"/>
      <c r="C225" s="151"/>
      <c r="E225" s="151"/>
    </row>
    <row r="226" spans="2:5" ht="12.75" customHeight="1" x14ac:dyDescent="0.2">
      <c r="B226" s="151"/>
      <c r="C226" s="151"/>
      <c r="E226" s="151"/>
    </row>
    <row r="227" spans="2:5" ht="12.75" customHeight="1" x14ac:dyDescent="0.2">
      <c r="B227" s="151"/>
      <c r="C227" s="151"/>
      <c r="E227" s="151"/>
    </row>
    <row r="228" spans="2:5" ht="12.75" customHeight="1" x14ac:dyDescent="0.2">
      <c r="B228" s="151"/>
      <c r="C228" s="151"/>
      <c r="E228" s="151"/>
    </row>
    <row r="229" spans="2:5" ht="12.75" customHeight="1" x14ac:dyDescent="0.2">
      <c r="B229" s="151"/>
      <c r="C229" s="151"/>
      <c r="E229" s="168"/>
    </row>
    <row r="230" spans="2:5" ht="12.75" customHeight="1" x14ac:dyDescent="0.2">
      <c r="B230" s="151"/>
      <c r="C230" s="151"/>
      <c r="E230" s="151"/>
    </row>
    <row r="231" spans="2:5" ht="12.75" customHeight="1" x14ac:dyDescent="0.2">
      <c r="B231" s="151"/>
      <c r="C231" s="151"/>
      <c r="E231" s="151"/>
    </row>
    <row r="232" spans="2:5" ht="12.75" customHeight="1" x14ac:dyDescent="0.2">
      <c r="B232" s="151"/>
      <c r="C232" s="151"/>
      <c r="E232" s="151"/>
    </row>
    <row r="233" spans="2:5" ht="12.75" customHeight="1" x14ac:dyDescent="0.2">
      <c r="B233" s="151"/>
      <c r="C233" s="151"/>
      <c r="E233" s="151"/>
    </row>
    <row r="234" spans="2:5" ht="12.75" customHeight="1" x14ac:dyDescent="0.2">
      <c r="B234" s="151"/>
      <c r="C234" s="151"/>
      <c r="E234" s="151"/>
    </row>
  </sheetData>
  <sheetProtection formatCells="0" formatColumns="0" formatRows="0"/>
  <mergeCells count="51">
    <mergeCell ref="B186:E186"/>
    <mergeCell ref="B187:E187"/>
    <mergeCell ref="B188:E188"/>
    <mergeCell ref="B189:E189"/>
    <mergeCell ref="B155:C155"/>
    <mergeCell ref="B156:C156"/>
    <mergeCell ref="B157:C157"/>
    <mergeCell ref="B174:H175"/>
    <mergeCell ref="B177:H179"/>
    <mergeCell ref="B185:E185"/>
    <mergeCell ref="B154:C154"/>
    <mergeCell ref="B137:C137"/>
    <mergeCell ref="B138:C138"/>
    <mergeCell ref="B139:C139"/>
    <mergeCell ref="B141:F141"/>
    <mergeCell ref="B142:C143"/>
    <mergeCell ref="D142:D143"/>
    <mergeCell ref="E142:E143"/>
    <mergeCell ref="F142:F143"/>
    <mergeCell ref="B145:C145"/>
    <mergeCell ref="B152:C153"/>
    <mergeCell ref="D152:D153"/>
    <mergeCell ref="E152:E153"/>
    <mergeCell ref="F152:F153"/>
    <mergeCell ref="B127:C127"/>
    <mergeCell ref="B128:C128"/>
    <mergeCell ref="B129:C129"/>
    <mergeCell ref="B134:F134"/>
    <mergeCell ref="B135:C136"/>
    <mergeCell ref="D135:D136"/>
    <mergeCell ref="E135:E136"/>
    <mergeCell ref="F135:F136"/>
    <mergeCell ref="B126:C126"/>
    <mergeCell ref="B114:H114"/>
    <mergeCell ref="F115:G115"/>
    <mergeCell ref="B118:F118"/>
    <mergeCell ref="B119:C120"/>
    <mergeCell ref="D119:D120"/>
    <mergeCell ref="E119:E120"/>
    <mergeCell ref="F119:F120"/>
    <mergeCell ref="B121:C121"/>
    <mergeCell ref="B122:C122"/>
    <mergeCell ref="B123:C123"/>
    <mergeCell ref="B124:C124"/>
    <mergeCell ref="B125:C125"/>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B86B-9295-41B1-958E-AFE526FB742D}">
  <dimension ref="A1:F40"/>
  <sheetViews>
    <sheetView workbookViewId="0">
      <selection sqref="A1:E1"/>
    </sheetView>
  </sheetViews>
  <sheetFormatPr defaultColWidth="9.140625" defaultRowHeight="15" x14ac:dyDescent="0.25"/>
  <cols>
    <col min="1" max="1" width="1.42578125" style="173" customWidth="1"/>
    <col min="2" max="2" width="13.85546875" style="205" customWidth="1"/>
    <col min="3" max="3" width="56.5703125" style="205" customWidth="1"/>
    <col min="4" max="4" width="15.85546875" style="205" bestFit="1" customWidth="1"/>
    <col min="5" max="5" width="16.85546875" style="207" customWidth="1"/>
    <col min="6" max="6" width="13.140625" style="205" customWidth="1"/>
    <col min="7" max="16384" width="9.140625" style="172"/>
  </cols>
  <sheetData>
    <row r="1" spans="1:6" ht="18.75" x14ac:dyDescent="0.2">
      <c r="A1" s="540" t="s">
        <v>228</v>
      </c>
      <c r="B1" s="541"/>
      <c r="C1" s="541"/>
      <c r="D1" s="541"/>
      <c r="E1" s="541"/>
      <c r="F1" s="171"/>
    </row>
    <row r="2" spans="1:6" ht="18.75" x14ac:dyDescent="0.2">
      <c r="A2" s="169"/>
      <c r="B2" s="170"/>
      <c r="C2" s="170"/>
      <c r="D2" s="170"/>
      <c r="E2" s="170"/>
      <c r="F2" s="171"/>
    </row>
    <row r="4" spans="1:6" x14ac:dyDescent="0.25">
      <c r="A4" s="173" t="s">
        <v>229</v>
      </c>
      <c r="B4" s="172"/>
      <c r="C4" s="172"/>
      <c r="D4" s="172"/>
      <c r="E4" s="174"/>
      <c r="F4" s="172"/>
    </row>
    <row r="5" spans="1:6" ht="15" customHeight="1" x14ac:dyDescent="0.25">
      <c r="B5" s="542" t="s">
        <v>230</v>
      </c>
      <c r="C5" s="542"/>
      <c r="D5" s="176" t="s">
        <v>231</v>
      </c>
      <c r="E5" s="174"/>
      <c r="F5" s="172"/>
    </row>
    <row r="6" spans="1:6" x14ac:dyDescent="0.25">
      <c r="B6" s="175"/>
      <c r="C6" s="175"/>
      <c r="D6" s="175"/>
      <c r="E6" s="172"/>
      <c r="F6" s="172"/>
    </row>
    <row r="7" spans="1:6" ht="30" x14ac:dyDescent="0.2">
      <c r="A7" s="177" t="s">
        <v>232</v>
      </c>
      <c r="B7" s="178"/>
      <c r="C7" s="178"/>
      <c r="D7" s="179" t="s">
        <v>143</v>
      </c>
      <c r="E7" s="180" t="s">
        <v>233</v>
      </c>
      <c r="F7" s="172"/>
    </row>
    <row r="8" spans="1:6" x14ac:dyDescent="0.25">
      <c r="B8" s="172"/>
      <c r="C8" s="172"/>
      <c r="D8" s="181"/>
      <c r="E8" s="182"/>
      <c r="F8" s="172"/>
    </row>
    <row r="9" spans="1:6" x14ac:dyDescent="0.25">
      <c r="B9" s="173" t="s">
        <v>234</v>
      </c>
      <c r="C9" s="172"/>
      <c r="D9" s="183">
        <f>'LIHTC Eligible Basis'!G112</f>
        <v>0</v>
      </c>
      <c r="E9" s="183">
        <f>'LIHTC Eligible Basis'!H112</f>
        <v>0</v>
      </c>
      <c r="F9" s="172"/>
    </row>
    <row r="10" spans="1:6" x14ac:dyDescent="0.25">
      <c r="B10" s="172" t="s">
        <v>235</v>
      </c>
      <c r="C10" s="172"/>
      <c r="D10" s="184">
        <v>0</v>
      </c>
      <c r="E10" s="184">
        <v>0</v>
      </c>
      <c r="F10" s="172"/>
    </row>
    <row r="11" spans="1:6" x14ac:dyDescent="0.25">
      <c r="B11" s="172" t="s">
        <v>236</v>
      </c>
      <c r="C11" s="172"/>
      <c r="D11" s="184">
        <v>0</v>
      </c>
      <c r="E11" s="184">
        <v>0</v>
      </c>
      <c r="F11" s="172"/>
    </row>
    <row r="12" spans="1:6" ht="24.75" customHeight="1" x14ac:dyDescent="0.25">
      <c r="B12" s="543" t="s">
        <v>237</v>
      </c>
      <c r="C12" s="543"/>
      <c r="D12" s="184">
        <v>0</v>
      </c>
      <c r="E12" s="184">
        <v>0</v>
      </c>
      <c r="F12" s="172"/>
    </row>
    <row r="13" spans="1:6" x14ac:dyDescent="0.25">
      <c r="B13" s="185" t="s">
        <v>238</v>
      </c>
      <c r="C13" s="185"/>
      <c r="D13" s="186">
        <v>0</v>
      </c>
      <c r="E13" s="186">
        <v>0</v>
      </c>
      <c r="F13" s="172"/>
    </row>
    <row r="14" spans="1:6" x14ac:dyDescent="0.25">
      <c r="B14" s="173" t="s">
        <v>239</v>
      </c>
      <c r="C14" s="172"/>
      <c r="D14" s="183">
        <f>SUM(D9,D10:D13)</f>
        <v>0</v>
      </c>
      <c r="E14" s="183">
        <f>SUM(E9,E10:E13)</f>
        <v>0</v>
      </c>
      <c r="F14" s="172"/>
    </row>
    <row r="15" spans="1:6" x14ac:dyDescent="0.25">
      <c r="B15" s="172"/>
      <c r="C15" s="172"/>
      <c r="D15" s="183"/>
      <c r="E15" s="183"/>
      <c r="F15" s="172"/>
    </row>
    <row r="16" spans="1:6" x14ac:dyDescent="0.25">
      <c r="B16" s="172" t="str">
        <f>B14</f>
        <v>Adjusted Eligible Basis</v>
      </c>
      <c r="C16" s="172"/>
      <c r="D16" s="183">
        <f>D14</f>
        <v>0</v>
      </c>
      <c r="E16" s="183">
        <f>E14</f>
        <v>0</v>
      </c>
      <c r="F16" s="172"/>
    </row>
    <row r="17" spans="1:6" x14ac:dyDescent="0.25">
      <c r="B17" s="172" t="s">
        <v>240</v>
      </c>
      <c r="C17" s="172"/>
      <c r="D17" s="187">
        <v>1</v>
      </c>
      <c r="E17" s="188">
        <f>IF(D5="yes", 130%, 100%)</f>
        <v>1</v>
      </c>
      <c r="F17" s="172"/>
    </row>
    <row r="18" spans="1:6" x14ac:dyDescent="0.25">
      <c r="B18" s="185" t="s">
        <v>241</v>
      </c>
      <c r="C18" s="185"/>
      <c r="D18" s="189">
        <v>1</v>
      </c>
      <c r="E18" s="189">
        <v>1</v>
      </c>
      <c r="F18" s="172"/>
    </row>
    <row r="19" spans="1:6" x14ac:dyDescent="0.25">
      <c r="B19" s="173" t="s">
        <v>242</v>
      </c>
      <c r="C19" s="172"/>
      <c r="D19" s="183">
        <f>(D16*D17)*D18</f>
        <v>0</v>
      </c>
      <c r="E19" s="183">
        <f>(E16*E17)*E18</f>
        <v>0</v>
      </c>
      <c r="F19" s="172"/>
    </row>
    <row r="20" spans="1:6" x14ac:dyDescent="0.25">
      <c r="B20" s="172"/>
      <c r="C20" s="172"/>
      <c r="D20" s="172"/>
      <c r="E20" s="172"/>
      <c r="F20" s="172"/>
    </row>
    <row r="21" spans="1:6" x14ac:dyDescent="0.25">
      <c r="B21" s="172" t="s">
        <v>242</v>
      </c>
      <c r="C21" s="172"/>
      <c r="D21" s="190">
        <f>D19</f>
        <v>0</v>
      </c>
      <c r="E21" s="190">
        <f>E19</f>
        <v>0</v>
      </c>
      <c r="F21" s="172"/>
    </row>
    <row r="22" spans="1:6" x14ac:dyDescent="0.25">
      <c r="B22" s="185" t="s">
        <v>243</v>
      </c>
      <c r="C22" s="185"/>
      <c r="D22" s="191">
        <v>0.04</v>
      </c>
      <c r="E22" s="191">
        <v>0.04</v>
      </c>
      <c r="F22" s="172"/>
    </row>
    <row r="23" spans="1:6" x14ac:dyDescent="0.25">
      <c r="B23" s="173" t="s">
        <v>244</v>
      </c>
      <c r="C23" s="172"/>
      <c r="D23" s="183">
        <f>D21*D22</f>
        <v>0</v>
      </c>
      <c r="E23" s="183">
        <f>E21*E22</f>
        <v>0</v>
      </c>
      <c r="F23" s="172"/>
    </row>
    <row r="24" spans="1:6" x14ac:dyDescent="0.25">
      <c r="B24" s="172"/>
      <c r="C24" s="172"/>
      <c r="D24" s="172"/>
      <c r="E24" s="172"/>
      <c r="F24" s="172"/>
    </row>
    <row r="25" spans="1:6" x14ac:dyDescent="0.25">
      <c r="B25" s="173" t="s">
        <v>245</v>
      </c>
      <c r="C25" s="172"/>
      <c r="D25" s="172"/>
      <c r="E25" s="192">
        <f>D23+E23</f>
        <v>0</v>
      </c>
      <c r="F25" s="172"/>
    </row>
    <row r="26" spans="1:6" x14ac:dyDescent="0.25">
      <c r="B26" s="172"/>
      <c r="C26" s="172"/>
      <c r="D26" s="172"/>
      <c r="E26" s="172"/>
      <c r="F26" s="172"/>
    </row>
    <row r="27" spans="1:6" ht="30" customHeight="1" x14ac:dyDescent="0.2">
      <c r="A27" s="177" t="s">
        <v>246</v>
      </c>
      <c r="B27" s="193"/>
      <c r="C27" s="193"/>
      <c r="D27" s="193"/>
      <c r="E27" s="194"/>
      <c r="F27" s="172"/>
    </row>
    <row r="28" spans="1:6" x14ac:dyDescent="0.25">
      <c r="B28" s="172"/>
      <c r="C28" s="172"/>
      <c r="D28" s="172"/>
      <c r="E28" s="174"/>
      <c r="F28" s="172"/>
    </row>
    <row r="29" spans="1:6" x14ac:dyDescent="0.25">
      <c r="B29" s="172" t="s">
        <v>247</v>
      </c>
      <c r="C29" s="172"/>
      <c r="D29" s="172"/>
      <c r="E29" s="183">
        <f>'Sources and Uses'!K118</f>
        <v>0</v>
      </c>
      <c r="F29" s="174"/>
    </row>
    <row r="30" spans="1:6" x14ac:dyDescent="0.25">
      <c r="B30" s="195" t="s">
        <v>248</v>
      </c>
      <c r="C30" s="185"/>
      <c r="D30" s="185"/>
      <c r="E30" s="196">
        <f>'Financing Terms'!H16</f>
        <v>0</v>
      </c>
      <c r="F30" s="172"/>
    </row>
    <row r="31" spans="1:6" x14ac:dyDescent="0.25">
      <c r="B31" s="173" t="s">
        <v>249</v>
      </c>
      <c r="C31" s="173"/>
      <c r="D31" s="173"/>
      <c r="E31" s="183">
        <f>SUM(E29:E30)</f>
        <v>0</v>
      </c>
      <c r="F31" s="172"/>
    </row>
    <row r="32" spans="1:6" x14ac:dyDescent="0.25">
      <c r="B32" s="172"/>
      <c r="C32" s="172"/>
      <c r="D32" s="172"/>
      <c r="E32" s="183"/>
      <c r="F32" s="172"/>
    </row>
    <row r="33" spans="1:6" x14ac:dyDescent="0.25">
      <c r="B33" s="172" t="s">
        <v>249</v>
      </c>
      <c r="C33" s="172"/>
      <c r="D33" s="172"/>
      <c r="E33" s="183">
        <f>E31</f>
        <v>0</v>
      </c>
      <c r="F33" s="172"/>
    </row>
    <row r="34" spans="1:6" x14ac:dyDescent="0.25">
      <c r="B34" s="172" t="s">
        <v>250</v>
      </c>
      <c r="C34" s="197"/>
      <c r="D34" s="172"/>
      <c r="E34" s="198"/>
      <c r="F34" s="172"/>
    </row>
    <row r="35" spans="1:6" x14ac:dyDescent="0.25">
      <c r="B35" s="185" t="s">
        <v>251</v>
      </c>
      <c r="C35" s="185"/>
      <c r="D35" s="185"/>
      <c r="E35" s="199">
        <v>10</v>
      </c>
      <c r="F35" s="172"/>
    </row>
    <row r="36" spans="1:6" x14ac:dyDescent="0.25">
      <c r="B36" s="173" t="s">
        <v>252</v>
      </c>
      <c r="C36" s="172"/>
      <c r="D36" s="172"/>
      <c r="E36" s="192">
        <f>IFERROR(E33/E34/10, 0)</f>
        <v>0</v>
      </c>
      <c r="F36" s="172"/>
    </row>
    <row r="37" spans="1:6" ht="15.75" thickBot="1" x14ac:dyDescent="0.3">
      <c r="B37" s="172"/>
      <c r="C37" s="172"/>
      <c r="D37" s="172"/>
      <c r="E37" s="172"/>
      <c r="F37" s="174"/>
    </row>
    <row r="38" spans="1:6" s="204" customFormat="1" ht="30" customHeight="1" thickBot="1" x14ac:dyDescent="0.3">
      <c r="A38" s="200" t="s">
        <v>253</v>
      </c>
      <c r="B38" s="201"/>
      <c r="C38" s="201"/>
      <c r="D38" s="202"/>
      <c r="E38" s="203">
        <f>MIN(E25,E36)</f>
        <v>0</v>
      </c>
    </row>
    <row r="39" spans="1:6" ht="15" customHeight="1" x14ac:dyDescent="0.2">
      <c r="A39" s="544"/>
      <c r="B39" s="544"/>
      <c r="C39" s="544"/>
      <c r="D39" s="544"/>
      <c r="E39" s="544"/>
      <c r="F39" s="172"/>
    </row>
    <row r="40" spans="1:6" x14ac:dyDescent="0.25">
      <c r="C40" s="206"/>
    </row>
  </sheetData>
  <sheetProtection formatCells="0" formatColumns="0" formatRows="0"/>
  <mergeCells count="4">
    <mergeCell ref="A1:E1"/>
    <mergeCell ref="B5:C5"/>
    <mergeCell ref="B12:C12"/>
    <mergeCell ref="A39:E39"/>
  </mergeCells>
  <pageMargins left="0.7" right="0.7" top="0.75" bottom="0.75" header="0.3" footer="0.3"/>
  <pageSetup scale="88" fitToHeight="0" orientation="portrait" r:id="rId1"/>
  <headerFooter differentFirst="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3EFB-B244-4900-ABDF-9A6CEAFD0DBB}">
  <dimension ref="A1:O257"/>
  <sheetViews>
    <sheetView workbookViewId="0"/>
  </sheetViews>
  <sheetFormatPr defaultColWidth="9.140625" defaultRowHeight="12.75" customHeight="1" x14ac:dyDescent="0.2"/>
  <cols>
    <col min="1" max="1" width="1" style="382" customWidth="1"/>
    <col min="2" max="2" width="2.85546875" style="382" customWidth="1"/>
    <col min="3" max="3" width="15.140625" style="382" customWidth="1"/>
    <col min="4" max="4" width="2.85546875" style="382" customWidth="1"/>
    <col min="5" max="5" width="13" style="382" customWidth="1"/>
    <col min="6" max="6" width="1" style="382" customWidth="1"/>
    <col min="7" max="7" width="14.28515625" style="382" customWidth="1"/>
    <col min="8" max="8" width="12.5703125" style="382" customWidth="1"/>
    <col min="9" max="9" width="14.42578125" style="382" customWidth="1"/>
    <col min="10" max="10" width="14.5703125" style="382" customWidth="1"/>
    <col min="11" max="11" width="12.140625" style="382" customWidth="1"/>
    <col min="12" max="14" width="11.85546875" style="382" customWidth="1"/>
    <col min="15" max="15" width="1.5703125" style="382" customWidth="1"/>
    <col min="16" max="16384" width="9.140625" style="382"/>
  </cols>
  <sheetData>
    <row r="1" spans="1:14" s="357" customFormat="1" ht="18.75" x14ac:dyDescent="0.3">
      <c r="A1" s="561" t="s">
        <v>292</v>
      </c>
      <c r="B1" s="561"/>
      <c r="C1" s="561"/>
      <c r="D1" s="561"/>
      <c r="E1" s="561"/>
      <c r="F1" s="561"/>
      <c r="G1" s="561"/>
      <c r="H1" s="561"/>
      <c r="I1" s="561"/>
      <c r="J1" s="561"/>
      <c r="K1" s="561"/>
      <c r="L1" s="561"/>
      <c r="M1" s="561"/>
      <c r="N1" s="356"/>
    </row>
    <row r="2" spans="1:14" s="358" customFormat="1" ht="13.5" thickBot="1" x14ac:dyDescent="0.25">
      <c r="B2" s="562"/>
      <c r="C2" s="562"/>
      <c r="D2" s="562"/>
      <c r="E2" s="562"/>
      <c r="F2" s="562"/>
      <c r="G2" s="562"/>
      <c r="H2" s="562"/>
      <c r="I2" s="562"/>
      <c r="J2" s="562"/>
      <c r="K2" s="562"/>
      <c r="N2" s="360"/>
    </row>
    <row r="3" spans="1:14" s="358" customFormat="1" ht="30.75" thickBot="1" x14ac:dyDescent="0.25">
      <c r="A3" s="361"/>
      <c r="B3" s="563" t="s">
        <v>293</v>
      </c>
      <c r="C3" s="557"/>
      <c r="D3" s="557"/>
      <c r="E3" s="557"/>
      <c r="F3" s="557"/>
      <c r="G3" s="558"/>
      <c r="H3" s="362" t="s">
        <v>294</v>
      </c>
      <c r="I3" s="363" t="s">
        <v>295</v>
      </c>
      <c r="J3" s="362" t="s">
        <v>296</v>
      </c>
      <c r="K3" s="364" t="s">
        <v>297</v>
      </c>
      <c r="L3" s="559" t="s">
        <v>298</v>
      </c>
      <c r="M3" s="560"/>
    </row>
    <row r="4" spans="1:14" s="358" customFormat="1" ht="15" x14ac:dyDescent="0.25">
      <c r="B4" s="564"/>
      <c r="C4" s="565"/>
      <c r="D4" s="565"/>
      <c r="E4" s="565"/>
      <c r="F4" s="565"/>
      <c r="G4" s="566"/>
      <c r="H4" s="365"/>
      <c r="I4" s="366"/>
      <c r="J4" s="367"/>
      <c r="K4" s="367"/>
      <c r="L4" s="567"/>
      <c r="M4" s="568"/>
    </row>
    <row r="5" spans="1:14" s="358" customFormat="1" ht="15" x14ac:dyDescent="0.25">
      <c r="B5" s="545"/>
      <c r="C5" s="546"/>
      <c r="D5" s="546"/>
      <c r="E5" s="546"/>
      <c r="F5" s="546"/>
      <c r="G5" s="547"/>
      <c r="H5" s="368"/>
      <c r="I5" s="369"/>
      <c r="J5" s="370"/>
      <c r="K5" s="370"/>
      <c r="L5" s="548"/>
      <c r="M5" s="549"/>
    </row>
    <row r="6" spans="1:14" s="358" customFormat="1" ht="15.75" customHeight="1" thickBot="1" x14ac:dyDescent="0.3">
      <c r="B6" s="550"/>
      <c r="C6" s="551"/>
      <c r="D6" s="551"/>
      <c r="E6" s="551"/>
      <c r="F6" s="551"/>
      <c r="G6" s="552"/>
      <c r="H6" s="371"/>
      <c r="I6" s="372"/>
      <c r="J6" s="373"/>
      <c r="K6" s="373"/>
      <c r="L6" s="553"/>
      <c r="M6" s="554"/>
    </row>
    <row r="7" spans="1:14" s="358" customFormat="1" ht="15" x14ac:dyDescent="0.25">
      <c r="B7" s="555" t="s">
        <v>299</v>
      </c>
      <c r="C7" s="555"/>
      <c r="D7" s="555"/>
      <c r="E7" s="555"/>
      <c r="F7" s="555"/>
      <c r="G7" s="555"/>
      <c r="H7" s="374">
        <f>SUM(H4:H6)</f>
        <v>0</v>
      </c>
      <c r="I7" s="375"/>
      <c r="J7" s="375"/>
      <c r="K7" s="375"/>
      <c r="L7" s="375"/>
      <c r="M7" s="375"/>
    </row>
    <row r="8" spans="1:14" s="358" customFormat="1" ht="13.5" thickBot="1" x14ac:dyDescent="0.25">
      <c r="B8" s="376"/>
      <c r="C8" s="377"/>
      <c r="D8" s="377"/>
      <c r="E8" s="378"/>
      <c r="F8" s="378"/>
    </row>
    <row r="9" spans="1:14" s="358" customFormat="1" ht="60" customHeight="1" thickBot="1" x14ac:dyDescent="0.25">
      <c r="A9" s="361"/>
      <c r="B9" s="556" t="s">
        <v>300</v>
      </c>
      <c r="C9" s="557"/>
      <c r="D9" s="557"/>
      <c r="E9" s="557"/>
      <c r="F9" s="557"/>
      <c r="G9" s="558"/>
      <c r="H9" s="362" t="s">
        <v>294</v>
      </c>
      <c r="I9" s="363" t="s">
        <v>295</v>
      </c>
      <c r="J9" s="362" t="s">
        <v>301</v>
      </c>
      <c r="K9" s="364" t="s">
        <v>297</v>
      </c>
      <c r="L9" s="559" t="s">
        <v>302</v>
      </c>
      <c r="M9" s="560"/>
    </row>
    <row r="10" spans="1:14" s="358" customFormat="1" ht="15" x14ac:dyDescent="0.25">
      <c r="B10" s="579"/>
      <c r="C10" s="580"/>
      <c r="D10" s="580"/>
      <c r="E10" s="580"/>
      <c r="F10" s="580"/>
      <c r="G10" s="581"/>
      <c r="H10" s="379"/>
      <c r="I10" s="366"/>
      <c r="J10" s="367"/>
      <c r="K10" s="367"/>
      <c r="L10" s="582"/>
      <c r="M10" s="583"/>
    </row>
    <row r="11" spans="1:14" s="358" customFormat="1" ht="15" x14ac:dyDescent="0.25">
      <c r="B11" s="569"/>
      <c r="C11" s="570"/>
      <c r="D11" s="570"/>
      <c r="E11" s="570"/>
      <c r="F11" s="570"/>
      <c r="G11" s="571"/>
      <c r="H11" s="380"/>
      <c r="I11" s="369"/>
      <c r="J11" s="370"/>
      <c r="K11" s="370"/>
      <c r="L11" s="572"/>
      <c r="M11" s="573"/>
    </row>
    <row r="12" spans="1:14" s="358" customFormat="1" ht="15" x14ac:dyDescent="0.25">
      <c r="B12" s="569"/>
      <c r="C12" s="570"/>
      <c r="D12" s="570"/>
      <c r="E12" s="570"/>
      <c r="F12" s="570"/>
      <c r="G12" s="571"/>
      <c r="H12" s="380"/>
      <c r="I12" s="369"/>
      <c r="J12" s="370"/>
      <c r="K12" s="370"/>
      <c r="L12" s="572"/>
      <c r="M12" s="573"/>
    </row>
    <row r="13" spans="1:14" s="358" customFormat="1" ht="15" x14ac:dyDescent="0.25">
      <c r="B13" s="569"/>
      <c r="C13" s="570"/>
      <c r="D13" s="570"/>
      <c r="E13" s="570"/>
      <c r="F13" s="570"/>
      <c r="G13" s="571"/>
      <c r="H13" s="380"/>
      <c r="I13" s="369"/>
      <c r="J13" s="370"/>
      <c r="K13" s="370"/>
      <c r="L13" s="572"/>
      <c r="M13" s="573"/>
    </row>
    <row r="14" spans="1:14" s="358" customFormat="1" ht="15" x14ac:dyDescent="0.25">
      <c r="B14" s="569"/>
      <c r="C14" s="570"/>
      <c r="D14" s="570"/>
      <c r="E14" s="570"/>
      <c r="F14" s="570"/>
      <c r="G14" s="571"/>
      <c r="H14" s="380"/>
      <c r="I14" s="369"/>
      <c r="J14" s="370"/>
      <c r="K14" s="370"/>
      <c r="L14" s="572"/>
      <c r="M14" s="573"/>
    </row>
    <row r="15" spans="1:14" s="358" customFormat="1" ht="15.75" customHeight="1" thickBot="1" x14ac:dyDescent="0.3">
      <c r="B15" s="574"/>
      <c r="C15" s="575"/>
      <c r="D15" s="575"/>
      <c r="E15" s="575"/>
      <c r="F15" s="575"/>
      <c r="G15" s="576"/>
      <c r="H15" s="381"/>
      <c r="I15" s="372"/>
      <c r="J15" s="373"/>
      <c r="K15" s="373"/>
      <c r="L15" s="577"/>
      <c r="M15" s="578"/>
    </row>
    <row r="16" spans="1:14" s="358" customFormat="1" ht="15" x14ac:dyDescent="0.25">
      <c r="B16" s="592" t="s">
        <v>303</v>
      </c>
      <c r="C16" s="592"/>
      <c r="D16" s="592"/>
      <c r="E16" s="592"/>
      <c r="F16" s="592"/>
      <c r="G16" s="592"/>
      <c r="H16" s="374">
        <f>IFERROR(SUM(H10:H15), 0)</f>
        <v>0</v>
      </c>
      <c r="I16" s="375"/>
      <c r="J16" s="375"/>
      <c r="K16" s="375"/>
      <c r="L16" s="375"/>
      <c r="M16" s="375"/>
    </row>
    <row r="17" spans="1:13" ht="12.75" customHeight="1" x14ac:dyDescent="0.25">
      <c r="B17" s="593" t="s">
        <v>304</v>
      </c>
      <c r="C17" s="593"/>
      <c r="D17" s="593"/>
      <c r="E17" s="593"/>
      <c r="F17" s="593"/>
      <c r="G17" s="593"/>
      <c r="H17" s="383">
        <f>IFERROR('LIHTC Calc'!E38*'LIHTC Calc'!E34*10, 0)</f>
        <v>0</v>
      </c>
      <c r="I17" s="384"/>
      <c r="J17" s="384"/>
      <c r="K17" s="384"/>
      <c r="L17" s="385"/>
      <c r="M17" s="384"/>
    </row>
    <row r="18" spans="1:13" ht="12.75" customHeight="1" x14ac:dyDescent="0.25">
      <c r="B18" s="594" t="s">
        <v>305</v>
      </c>
      <c r="C18" s="594"/>
      <c r="D18" s="594"/>
      <c r="E18" s="594"/>
      <c r="F18" s="594"/>
      <c r="G18" s="594"/>
      <c r="H18" s="386">
        <f>SUM(H16:H17)</f>
        <v>0</v>
      </c>
      <c r="I18" s="384"/>
      <c r="J18" s="384"/>
      <c r="K18" s="384"/>
      <c r="L18" s="385"/>
      <c r="M18" s="384"/>
    </row>
    <row r="19" spans="1:13" ht="12.75" customHeight="1" x14ac:dyDescent="0.2">
      <c r="B19" s="387"/>
      <c r="C19" s="388"/>
      <c r="D19" s="388"/>
      <c r="E19" s="388"/>
      <c r="F19" s="388"/>
      <c r="G19" s="388"/>
      <c r="H19" s="388"/>
      <c r="I19" s="388"/>
      <c r="J19" s="388"/>
      <c r="K19" s="388"/>
      <c r="M19" s="388"/>
    </row>
    <row r="20" spans="1:13" s="389" customFormat="1" ht="17.25" x14ac:dyDescent="0.3">
      <c r="B20" s="390" t="s">
        <v>306</v>
      </c>
      <c r="C20" s="391"/>
      <c r="D20" s="391"/>
      <c r="E20" s="391"/>
    </row>
    <row r="21" spans="1:13" s="389" customFormat="1" ht="15" x14ac:dyDescent="0.25">
      <c r="A21" s="392"/>
      <c r="B21" s="393"/>
      <c r="C21" s="389" t="s">
        <v>307</v>
      </c>
    </row>
    <row r="22" spans="1:13" s="389" customFormat="1" ht="15" x14ac:dyDescent="0.25">
      <c r="B22" s="394"/>
    </row>
    <row r="23" spans="1:13" s="395" customFormat="1" ht="15" x14ac:dyDescent="0.25">
      <c r="B23" s="393"/>
      <c r="C23" s="395" t="s">
        <v>308</v>
      </c>
      <c r="E23" s="584"/>
      <c r="F23" s="585"/>
      <c r="G23" s="585"/>
      <c r="H23" s="585"/>
      <c r="I23" s="585"/>
      <c r="J23" s="586"/>
    </row>
    <row r="24" spans="1:13" s="395" customFormat="1" ht="15" x14ac:dyDescent="0.25">
      <c r="C24" s="395" t="s">
        <v>309</v>
      </c>
      <c r="E24" s="584"/>
      <c r="F24" s="585"/>
      <c r="G24" s="585"/>
      <c r="H24" s="585"/>
      <c r="I24" s="585"/>
      <c r="J24" s="586"/>
    </row>
    <row r="25" spans="1:13" s="395" customFormat="1" ht="15" x14ac:dyDescent="0.25">
      <c r="C25" s="395" t="s">
        <v>310</v>
      </c>
      <c r="E25" s="584"/>
      <c r="F25" s="585"/>
      <c r="G25" s="585"/>
      <c r="H25" s="585"/>
      <c r="I25" s="585"/>
      <c r="J25" s="586"/>
    </row>
    <row r="26" spans="1:13" s="395" customFormat="1" ht="15" x14ac:dyDescent="0.25">
      <c r="C26" s="395" t="s">
        <v>311</v>
      </c>
      <c r="E26" s="584"/>
      <c r="F26" s="585"/>
      <c r="G26" s="585"/>
      <c r="H26" s="585"/>
      <c r="I26" s="585"/>
      <c r="J26" s="586"/>
    </row>
    <row r="27" spans="1:13" s="395" customFormat="1" ht="15" x14ac:dyDescent="0.25">
      <c r="G27" s="389"/>
      <c r="H27" s="389"/>
      <c r="I27" s="389"/>
      <c r="J27" s="389"/>
    </row>
    <row r="28" spans="1:13" s="396" customFormat="1" ht="18.75" x14ac:dyDescent="0.3">
      <c r="B28" s="397" t="s">
        <v>312</v>
      </c>
      <c r="C28" s="397"/>
      <c r="D28" s="397"/>
      <c r="E28" s="397"/>
      <c r="F28" s="398"/>
      <c r="G28" s="398"/>
      <c r="H28" s="398"/>
      <c r="I28" s="398"/>
      <c r="J28" s="398"/>
      <c r="K28" s="398"/>
    </row>
    <row r="29" spans="1:13" s="396" customFormat="1" ht="15" customHeight="1" x14ac:dyDescent="0.25">
      <c r="B29" s="587" t="s">
        <v>313</v>
      </c>
      <c r="C29" s="587"/>
      <c r="D29" s="587"/>
      <c r="E29" s="587"/>
      <c r="F29" s="587"/>
      <c r="G29" s="587"/>
      <c r="H29" s="587"/>
      <c r="I29" s="587"/>
      <c r="J29" s="400"/>
      <c r="K29" s="401"/>
    </row>
    <row r="30" spans="1:13" s="396" customFormat="1" ht="15" x14ac:dyDescent="0.25">
      <c r="B30" s="587"/>
      <c r="C30" s="587"/>
      <c r="D30" s="587"/>
      <c r="E30" s="587"/>
      <c r="F30" s="587"/>
      <c r="G30" s="587"/>
      <c r="H30" s="587"/>
      <c r="I30" s="587"/>
      <c r="J30" s="402">
        <v>0</v>
      </c>
    </row>
    <row r="31" spans="1:13" s="396" customFormat="1" ht="4.5" customHeight="1" x14ac:dyDescent="0.25">
      <c r="B31" s="399"/>
      <c r="C31" s="399"/>
      <c r="D31" s="399"/>
      <c r="E31" s="403"/>
      <c r="F31" s="399"/>
      <c r="G31" s="399"/>
      <c r="H31" s="399"/>
      <c r="I31" s="403"/>
      <c r="J31" s="400"/>
      <c r="K31" s="401"/>
    </row>
    <row r="32" spans="1:13" s="396" customFormat="1" ht="15" x14ac:dyDescent="0.25">
      <c r="B32" s="588" t="s">
        <v>314</v>
      </c>
      <c r="C32" s="588"/>
      <c r="D32" s="588"/>
      <c r="E32" s="588"/>
      <c r="F32" s="588"/>
      <c r="G32" s="588"/>
      <c r="H32" s="588"/>
      <c r="I32" s="589"/>
      <c r="J32" s="404">
        <f>'LIHTC Eligible Basis'!G112+'LIHTC Eligible Basis'!H112+'LIHTC Eligible Basis'!F11</f>
        <v>0</v>
      </c>
    </row>
    <row r="33" spans="1:15" s="396" customFormat="1" ht="15" x14ac:dyDescent="0.25">
      <c r="B33" s="403" t="s">
        <v>315</v>
      </c>
      <c r="C33" s="403"/>
      <c r="D33" s="403"/>
      <c r="E33" s="403"/>
      <c r="F33" s="403"/>
      <c r="G33" s="403"/>
      <c r="H33" s="403"/>
      <c r="I33" s="403"/>
      <c r="J33" s="405">
        <f>IFERROR(J30/J32, 0)</f>
        <v>0</v>
      </c>
    </row>
    <row r="34" spans="1:15" s="396" customFormat="1" ht="15" x14ac:dyDescent="0.25">
      <c r="E34" s="406"/>
    </row>
    <row r="35" spans="1:15" s="395" customFormat="1" ht="15" x14ac:dyDescent="0.25">
      <c r="B35" s="397" t="s">
        <v>316</v>
      </c>
      <c r="G35" s="389"/>
      <c r="H35" s="389"/>
      <c r="I35" s="389"/>
      <c r="J35" s="389"/>
    </row>
    <row r="36" spans="1:15" s="395" customFormat="1" ht="15" x14ac:dyDescent="0.25">
      <c r="G36" s="389"/>
      <c r="H36" s="389"/>
      <c r="I36" s="389"/>
      <c r="J36" s="389"/>
    </row>
    <row r="37" spans="1:15" ht="12.75" customHeight="1" x14ac:dyDescent="0.25">
      <c r="B37" s="397" t="s">
        <v>317</v>
      </c>
      <c r="C37" s="375"/>
      <c r="D37" s="375"/>
      <c r="E37" s="388"/>
      <c r="G37" s="397" t="s">
        <v>318</v>
      </c>
      <c r="H37" s="388"/>
      <c r="I37" s="388"/>
      <c r="J37" s="388"/>
      <c r="K37" s="388"/>
      <c r="M37" s="388"/>
    </row>
    <row r="38" spans="1:15" ht="12.75" customHeight="1" x14ac:dyDescent="0.25">
      <c r="B38" s="393"/>
      <c r="C38" s="407" t="s">
        <v>319</v>
      </c>
      <c r="D38" s="407"/>
      <c r="E38" s="407"/>
      <c r="F38" s="407"/>
      <c r="G38" s="393"/>
      <c r="H38" s="407" t="s">
        <v>320</v>
      </c>
      <c r="I38" s="407"/>
      <c r="J38" s="407"/>
      <c r="K38" s="407"/>
      <c r="L38" s="407"/>
      <c r="M38" s="407"/>
    </row>
    <row r="39" spans="1:15" ht="12.75" customHeight="1" x14ac:dyDescent="0.25">
      <c r="B39" s="393"/>
      <c r="C39" s="408" t="s">
        <v>321</v>
      </c>
      <c r="D39" s="407"/>
      <c r="E39" s="407"/>
      <c r="F39" s="407"/>
      <c r="G39" s="393"/>
      <c r="H39" s="408" t="s">
        <v>322</v>
      </c>
      <c r="I39" s="407"/>
      <c r="J39" s="407"/>
      <c r="K39" s="407"/>
      <c r="L39" s="407"/>
      <c r="M39" s="407"/>
    </row>
    <row r="40" spans="1:15" ht="12.75" customHeight="1" x14ac:dyDescent="0.25">
      <c r="B40" s="393"/>
      <c r="C40" s="408" t="s">
        <v>323</v>
      </c>
      <c r="D40" s="407"/>
      <c r="E40" s="407"/>
      <c r="F40" s="407"/>
      <c r="G40" s="393"/>
      <c r="H40" s="408" t="s">
        <v>324</v>
      </c>
      <c r="I40" s="407"/>
      <c r="J40" s="407"/>
      <c r="K40" s="407"/>
      <c r="L40" s="407"/>
      <c r="M40" s="407"/>
    </row>
    <row r="41" spans="1:15" ht="12.75" customHeight="1" x14ac:dyDescent="0.25">
      <c r="B41" s="393"/>
      <c r="C41" s="408" t="s">
        <v>325</v>
      </c>
      <c r="D41" s="407"/>
      <c r="E41" s="407"/>
      <c r="F41" s="407"/>
      <c r="G41" s="393"/>
      <c r="H41" s="408" t="s">
        <v>326</v>
      </c>
      <c r="I41" s="407"/>
      <c r="J41" s="407"/>
      <c r="K41" s="407"/>
      <c r="L41" s="407"/>
      <c r="M41" s="407"/>
    </row>
    <row r="42" spans="1:15" ht="12.75" customHeight="1" x14ac:dyDescent="0.25">
      <c r="B42" s="397"/>
      <c r="C42" s="375"/>
      <c r="D42" s="375"/>
      <c r="E42" s="388"/>
      <c r="F42" s="388"/>
      <c r="G42" s="393"/>
      <c r="H42" s="408" t="s">
        <v>327</v>
      </c>
      <c r="I42" s="388"/>
      <c r="J42" s="388"/>
      <c r="K42" s="388"/>
      <c r="M42" s="388"/>
    </row>
    <row r="43" spans="1:15" ht="12.75" customHeight="1" x14ac:dyDescent="0.25">
      <c r="A43" s="397"/>
      <c r="C43" s="375"/>
      <c r="D43" s="375"/>
      <c r="E43" s="388"/>
      <c r="F43" s="388"/>
      <c r="G43" s="393"/>
      <c r="H43" s="408" t="s">
        <v>328</v>
      </c>
      <c r="I43" s="388"/>
      <c r="J43" s="584"/>
      <c r="K43" s="586"/>
      <c r="M43" s="388"/>
    </row>
    <row r="44" spans="1:15" ht="12.75" customHeight="1" x14ac:dyDescent="0.25">
      <c r="A44" s="397"/>
      <c r="C44" s="375"/>
      <c r="D44" s="375"/>
      <c r="E44" s="388"/>
      <c r="F44" s="388"/>
      <c r="G44" s="389"/>
      <c r="H44" s="407"/>
      <c r="I44" s="388"/>
      <c r="J44" s="409"/>
      <c r="K44" s="409"/>
      <c r="M44" s="388"/>
    </row>
    <row r="45" spans="1:15" ht="12.75" customHeight="1" x14ac:dyDescent="0.25">
      <c r="A45" s="397"/>
      <c r="B45" s="410" t="s">
        <v>329</v>
      </c>
      <c r="C45" s="375"/>
      <c r="D45" s="375"/>
      <c r="E45" s="388"/>
      <c r="F45" s="388"/>
      <c r="G45" s="389"/>
      <c r="H45" s="407"/>
      <c r="I45" s="388"/>
      <c r="J45" s="409"/>
      <c r="K45" s="409"/>
      <c r="M45" s="388"/>
    </row>
    <row r="46" spans="1:15" ht="12.75" customHeight="1" x14ac:dyDescent="0.25">
      <c r="B46" s="590" t="s">
        <v>330</v>
      </c>
      <c r="C46" s="590"/>
      <c r="D46" s="590"/>
      <c r="E46" s="590"/>
      <c r="F46" s="590"/>
      <c r="G46" s="590"/>
      <c r="H46" s="590"/>
      <c r="I46" s="590"/>
      <c r="J46" s="590"/>
      <c r="K46" s="409"/>
      <c r="M46" s="388"/>
    </row>
    <row r="47" spans="1:15" ht="12.75" customHeight="1" x14ac:dyDescent="0.25">
      <c r="B47" s="393"/>
      <c r="C47" s="411" t="s">
        <v>331</v>
      </c>
      <c r="D47" s="393"/>
      <c r="E47" s="411" t="s">
        <v>332</v>
      </c>
      <c r="G47" s="591" t="s">
        <v>333</v>
      </c>
      <c r="H47" s="591"/>
      <c r="I47" s="584"/>
      <c r="J47" s="586"/>
      <c r="M47" s="412"/>
      <c r="N47" s="389"/>
      <c r="O47" s="389"/>
    </row>
    <row r="48" spans="1:15" ht="12.75" customHeight="1" x14ac:dyDescent="0.25">
      <c r="G48" s="591" t="s">
        <v>105</v>
      </c>
      <c r="H48" s="591"/>
      <c r="I48" s="584"/>
      <c r="J48" s="586"/>
      <c r="K48" s="407"/>
      <c r="L48" s="407"/>
      <c r="M48" s="407"/>
      <c r="N48" s="389"/>
      <c r="O48" s="389"/>
    </row>
    <row r="49" spans="2:15" ht="12.75" customHeight="1" x14ac:dyDescent="0.25">
      <c r="I49" s="407"/>
      <c r="J49" s="407"/>
      <c r="K49" s="407"/>
      <c r="L49" s="407"/>
      <c r="M49" s="407"/>
      <c r="N49" s="389"/>
      <c r="O49" s="389"/>
    </row>
    <row r="50" spans="2:15" ht="12.75" customHeight="1" x14ac:dyDescent="0.25">
      <c r="E50" s="407"/>
      <c r="F50" s="407"/>
      <c r="G50" s="407"/>
      <c r="H50" s="407"/>
      <c r="I50" s="407"/>
      <c r="J50" s="407"/>
      <c r="K50" s="407"/>
      <c r="L50" s="407"/>
      <c r="M50" s="407"/>
      <c r="N50" s="389"/>
      <c r="O50" s="389"/>
    </row>
    <row r="51" spans="2:15" ht="12.75" customHeight="1" x14ac:dyDescent="0.25">
      <c r="E51" s="407"/>
      <c r="F51" s="407"/>
      <c r="G51" s="407"/>
      <c r="H51" s="407"/>
      <c r="I51" s="407"/>
      <c r="J51" s="413"/>
      <c r="K51" s="413"/>
      <c r="L51" s="413"/>
      <c r="M51" s="413"/>
      <c r="N51" s="413"/>
      <c r="O51" s="413"/>
    </row>
    <row r="52" spans="2:15" ht="12.75" customHeight="1" x14ac:dyDescent="0.2">
      <c r="B52" s="387"/>
      <c r="C52" s="388"/>
      <c r="D52" s="388"/>
      <c r="E52" s="388"/>
      <c r="F52" s="388"/>
      <c r="G52" s="388"/>
      <c r="H52" s="388"/>
      <c r="I52" s="388"/>
      <c r="J52" s="388"/>
      <c r="K52" s="388"/>
      <c r="M52" s="388"/>
    </row>
    <row r="53" spans="2:15" ht="12.75" customHeight="1" x14ac:dyDescent="0.2">
      <c r="B53" s="387"/>
      <c r="C53" s="388"/>
      <c r="D53" s="388"/>
      <c r="E53" s="388"/>
      <c r="F53" s="388"/>
      <c r="G53" s="388"/>
      <c r="H53" s="388"/>
      <c r="I53" s="388"/>
      <c r="J53" s="388"/>
      <c r="K53" s="388"/>
      <c r="M53" s="388"/>
    </row>
    <row r="57" spans="2:15" ht="12.75" customHeight="1" x14ac:dyDescent="0.2">
      <c r="B57" s="414"/>
    </row>
    <row r="59" spans="2:15" ht="12.75" customHeight="1" x14ac:dyDescent="0.2">
      <c r="B59" s="595"/>
      <c r="C59" s="595"/>
      <c r="D59" s="595"/>
      <c r="E59" s="595"/>
      <c r="F59" s="595"/>
      <c r="G59" s="595"/>
      <c r="H59" s="595"/>
      <c r="I59" s="595"/>
      <c r="J59" s="595"/>
      <c r="K59" s="595"/>
    </row>
    <row r="60" spans="2:15" ht="12.75" customHeight="1" x14ac:dyDescent="0.2">
      <c r="B60" s="595"/>
      <c r="C60" s="595"/>
      <c r="D60" s="595"/>
      <c r="E60" s="595"/>
      <c r="F60" s="595"/>
      <c r="G60" s="595"/>
      <c r="H60" s="595"/>
      <c r="I60" s="595"/>
      <c r="J60" s="595"/>
      <c r="K60" s="595"/>
    </row>
    <row r="61" spans="2:15" ht="12.75" customHeight="1" x14ac:dyDescent="0.2">
      <c r="B61" s="415"/>
      <c r="C61" s="415"/>
      <c r="D61" s="415"/>
      <c r="E61" s="595"/>
      <c r="F61" s="595"/>
      <c r="G61" s="595"/>
      <c r="H61" s="598"/>
      <c r="I61" s="598"/>
      <c r="J61" s="598"/>
      <c r="K61" s="598"/>
    </row>
    <row r="62" spans="2:15" ht="12.75" customHeight="1" x14ac:dyDescent="0.2">
      <c r="B62" s="415"/>
      <c r="C62" s="415"/>
      <c r="D62" s="415"/>
      <c r="E62" s="417"/>
      <c r="F62" s="417"/>
      <c r="G62" s="417"/>
      <c r="H62" s="415"/>
      <c r="I62" s="415"/>
      <c r="J62" s="417"/>
      <c r="K62" s="417"/>
      <c r="M62" s="417"/>
    </row>
    <row r="63" spans="2:15" ht="12.75" customHeight="1" x14ac:dyDescent="0.2">
      <c r="B63" s="418"/>
      <c r="C63" s="388"/>
      <c r="D63" s="388"/>
      <c r="E63" s="388"/>
      <c r="F63" s="388"/>
      <c r="G63" s="388"/>
      <c r="H63" s="388"/>
      <c r="I63" s="388"/>
      <c r="J63" s="388"/>
      <c r="K63" s="388"/>
      <c r="M63" s="388"/>
    </row>
    <row r="64" spans="2:15" ht="12.75" customHeight="1" x14ac:dyDescent="0.2">
      <c r="B64" s="418"/>
      <c r="C64" s="388"/>
      <c r="D64" s="388"/>
      <c r="E64" s="388"/>
      <c r="F64" s="388"/>
      <c r="G64" s="388"/>
      <c r="H64" s="388"/>
      <c r="I64" s="388"/>
      <c r="J64" s="388"/>
      <c r="K64" s="388"/>
      <c r="M64" s="388"/>
    </row>
    <row r="65" spans="2:13" ht="12.75" customHeight="1" x14ac:dyDescent="0.2">
      <c r="B65" s="418"/>
      <c r="C65" s="388"/>
      <c r="D65" s="388"/>
      <c r="E65" s="388"/>
      <c r="F65" s="388"/>
      <c r="G65" s="388"/>
      <c r="H65" s="388"/>
      <c r="I65" s="388"/>
      <c r="J65" s="388"/>
      <c r="K65" s="388"/>
      <c r="M65" s="388"/>
    </row>
    <row r="66" spans="2:13" ht="12.75" customHeight="1" x14ac:dyDescent="0.2">
      <c r="B66" s="418"/>
      <c r="C66" s="388"/>
      <c r="D66" s="388"/>
      <c r="E66" s="388"/>
      <c r="F66" s="388"/>
      <c r="G66" s="388"/>
      <c r="H66" s="388"/>
      <c r="I66" s="388"/>
      <c r="J66" s="388"/>
      <c r="K66" s="388"/>
      <c r="M66" s="388"/>
    </row>
    <row r="67" spans="2:13" ht="12.75" customHeight="1" x14ac:dyDescent="0.2">
      <c r="B67" s="599"/>
      <c r="C67" s="599"/>
      <c r="D67" s="599"/>
      <c r="E67" s="599"/>
      <c r="F67" s="599"/>
      <c r="G67" s="599"/>
      <c r="H67" s="599"/>
      <c r="I67" s="599"/>
      <c r="J67" s="599"/>
      <c r="K67" s="599"/>
    </row>
    <row r="68" spans="2:13" ht="12.75" customHeight="1" x14ac:dyDescent="0.2">
      <c r="B68" s="600"/>
      <c r="C68" s="600"/>
      <c r="D68" s="600"/>
      <c r="E68" s="600"/>
      <c r="F68" s="600"/>
      <c r="G68" s="600"/>
      <c r="H68" s="600"/>
      <c r="I68" s="600"/>
      <c r="J68" s="600"/>
      <c r="K68" s="600"/>
    </row>
    <row r="69" spans="2:13" ht="12.75" customHeight="1" x14ac:dyDescent="0.2">
      <c r="B69" s="420"/>
      <c r="C69" s="388"/>
      <c r="D69" s="388"/>
      <c r="E69" s="388"/>
      <c r="F69" s="388"/>
      <c r="G69" s="388"/>
      <c r="H69" s="388"/>
      <c r="I69" s="388"/>
      <c r="J69" s="388"/>
      <c r="K69" s="388"/>
      <c r="M69" s="388"/>
    </row>
    <row r="70" spans="2:13" ht="12.75" customHeight="1" x14ac:dyDescent="0.2">
      <c r="B70" s="420"/>
      <c r="C70" s="388"/>
      <c r="D70" s="388"/>
      <c r="E70" s="388"/>
      <c r="F70" s="388"/>
      <c r="G70" s="388"/>
      <c r="H70" s="388"/>
      <c r="I70" s="388"/>
      <c r="J70" s="388"/>
      <c r="K70" s="388"/>
      <c r="M70" s="388"/>
    </row>
    <row r="71" spans="2:13" ht="12.75" customHeight="1" x14ac:dyDescent="0.2">
      <c r="B71" s="420"/>
      <c r="C71" s="388"/>
      <c r="D71" s="388"/>
      <c r="E71" s="388"/>
      <c r="F71" s="388"/>
      <c r="G71" s="388"/>
      <c r="H71" s="388"/>
      <c r="I71" s="388"/>
      <c r="J71" s="388"/>
      <c r="K71" s="388"/>
      <c r="M71" s="388"/>
    </row>
    <row r="72" spans="2:13" ht="12.75" customHeight="1" x14ac:dyDescent="0.2">
      <c r="B72" s="420"/>
      <c r="C72" s="388"/>
      <c r="D72" s="388"/>
      <c r="E72" s="388"/>
      <c r="F72" s="388"/>
      <c r="G72" s="388"/>
      <c r="H72" s="388"/>
      <c r="I72" s="388"/>
      <c r="J72" s="388"/>
      <c r="K72" s="388"/>
      <c r="M72" s="388"/>
    </row>
    <row r="73" spans="2:13" ht="12.75" customHeight="1" x14ac:dyDescent="0.2">
      <c r="B73" s="420"/>
      <c r="C73" s="388"/>
      <c r="D73" s="388"/>
      <c r="E73" s="388"/>
      <c r="F73" s="388"/>
      <c r="G73" s="388"/>
      <c r="H73" s="388"/>
      <c r="I73" s="388"/>
      <c r="J73" s="388"/>
      <c r="K73" s="388"/>
      <c r="M73" s="388"/>
    </row>
    <row r="74" spans="2:13" ht="12.75" customHeight="1" x14ac:dyDescent="0.2">
      <c r="B74" s="420"/>
      <c r="C74" s="596"/>
      <c r="D74" s="388"/>
      <c r="E74" s="596"/>
      <c r="F74" s="388"/>
      <c r="G74" s="596"/>
      <c r="H74" s="596"/>
      <c r="I74" s="596"/>
      <c r="J74" s="596"/>
      <c r="K74" s="596"/>
      <c r="M74" s="596"/>
    </row>
    <row r="75" spans="2:13" ht="12.75" customHeight="1" x14ac:dyDescent="0.2">
      <c r="B75" s="420"/>
      <c r="C75" s="596"/>
      <c r="D75" s="388"/>
      <c r="E75" s="596"/>
      <c r="F75" s="388"/>
      <c r="G75" s="596"/>
      <c r="H75" s="596"/>
      <c r="I75" s="596"/>
      <c r="J75" s="596"/>
      <c r="K75" s="596"/>
      <c r="M75" s="596"/>
    </row>
    <row r="76" spans="2:13" ht="12.75" customHeight="1" x14ac:dyDescent="0.2">
      <c r="B76" s="420"/>
      <c r="C76" s="388"/>
      <c r="D76" s="388"/>
      <c r="E76" s="388"/>
      <c r="F76" s="388"/>
      <c r="G76" s="388"/>
      <c r="H76" s="388"/>
      <c r="I76" s="388"/>
      <c r="J76" s="388"/>
      <c r="K76" s="388"/>
      <c r="M76" s="388"/>
    </row>
    <row r="77" spans="2:13" ht="12.75" customHeight="1" x14ac:dyDescent="0.2">
      <c r="B77" s="420"/>
      <c r="C77" s="388"/>
      <c r="D77" s="388"/>
      <c r="E77" s="388"/>
      <c r="F77" s="388"/>
      <c r="G77" s="388"/>
      <c r="H77" s="388"/>
      <c r="I77" s="388"/>
      <c r="J77" s="388"/>
      <c r="K77" s="388"/>
      <c r="M77" s="388"/>
    </row>
    <row r="78" spans="2:13" ht="12.75" customHeight="1" x14ac:dyDescent="0.2">
      <c r="B78" s="420"/>
      <c r="C78" s="388"/>
      <c r="D78" s="388"/>
      <c r="E78" s="388"/>
      <c r="F78" s="388"/>
      <c r="G78" s="388"/>
      <c r="H78" s="388"/>
      <c r="I78" s="388"/>
      <c r="J78" s="388"/>
      <c r="K78" s="388"/>
      <c r="M78" s="388"/>
    </row>
    <row r="79" spans="2:13" ht="12.75" customHeight="1" x14ac:dyDescent="0.2">
      <c r="B79" s="420"/>
      <c r="C79" s="388"/>
      <c r="D79" s="388"/>
      <c r="E79" s="388"/>
      <c r="F79" s="388"/>
      <c r="G79" s="388"/>
      <c r="H79" s="388"/>
      <c r="I79" s="388"/>
      <c r="J79" s="388"/>
      <c r="K79" s="388"/>
      <c r="M79" s="388"/>
    </row>
    <row r="80" spans="2:13" ht="12.75" customHeight="1" x14ac:dyDescent="0.2">
      <c r="B80" s="420"/>
      <c r="C80" s="388"/>
      <c r="D80" s="388"/>
      <c r="E80" s="388"/>
      <c r="F80" s="388"/>
      <c r="G80" s="388"/>
      <c r="H80" s="388"/>
      <c r="I80" s="388"/>
      <c r="J80" s="388"/>
      <c r="K80" s="388"/>
      <c r="M80" s="388"/>
    </row>
    <row r="81" spans="2:14" ht="12.75" customHeight="1" x14ac:dyDescent="0.2">
      <c r="B81" s="420"/>
      <c r="C81" s="388"/>
      <c r="D81" s="388"/>
      <c r="E81" s="388"/>
      <c r="F81" s="388"/>
      <c r="G81" s="388"/>
      <c r="H81" s="388"/>
      <c r="I81" s="388"/>
      <c r="J81" s="388"/>
      <c r="K81" s="388"/>
      <c r="M81" s="388"/>
    </row>
    <row r="82" spans="2:14" ht="12.75" customHeight="1" x14ac:dyDescent="0.2">
      <c r="B82" s="418"/>
      <c r="C82" s="416"/>
      <c r="D82" s="416"/>
      <c r="E82" s="416"/>
      <c r="F82" s="416"/>
      <c r="G82" s="416"/>
      <c r="H82" s="416"/>
      <c r="I82" s="416"/>
      <c r="J82" s="416"/>
      <c r="K82" s="416"/>
      <c r="M82" s="416"/>
    </row>
    <row r="87" spans="2:14" ht="12.75" customHeight="1" x14ac:dyDescent="0.2">
      <c r="B87" s="414"/>
    </row>
    <row r="88" spans="2:14" ht="12.75" customHeight="1" x14ac:dyDescent="0.2">
      <c r="B88" s="414"/>
    </row>
    <row r="89" spans="2:14" ht="12.75" customHeight="1" x14ac:dyDescent="0.2">
      <c r="B89" s="421"/>
    </row>
    <row r="90" spans="2:14" ht="12.75" customHeight="1" x14ac:dyDescent="0.2">
      <c r="B90" s="422"/>
    </row>
    <row r="91" spans="2:14" ht="12.75" customHeight="1" x14ac:dyDescent="0.2">
      <c r="B91" s="422"/>
    </row>
    <row r="92" spans="2:14" ht="12.75" customHeight="1" x14ac:dyDescent="0.2">
      <c r="B92" s="597"/>
      <c r="C92" s="597"/>
      <c r="D92" s="597"/>
      <c r="E92" s="597"/>
      <c r="F92" s="597"/>
      <c r="G92" s="597"/>
      <c r="H92" s="597"/>
      <c r="I92" s="597"/>
      <c r="J92" s="597"/>
      <c r="K92" s="597"/>
      <c r="L92" s="597"/>
      <c r="M92" s="359"/>
      <c r="N92" s="359"/>
    </row>
    <row r="93" spans="2:14" ht="12.75" customHeight="1" x14ac:dyDescent="0.2">
      <c r="B93" s="597"/>
      <c r="C93" s="597"/>
      <c r="D93" s="597"/>
      <c r="E93" s="597"/>
      <c r="F93" s="597"/>
      <c r="G93" s="597"/>
      <c r="H93" s="597"/>
      <c r="I93" s="597"/>
      <c r="J93" s="597"/>
      <c r="K93" s="597"/>
      <c r="L93" s="597"/>
      <c r="M93" s="359"/>
      <c r="N93" s="359"/>
    </row>
    <row r="94" spans="2:14" ht="12.75" customHeight="1" x14ac:dyDescent="0.2">
      <c r="B94" s="597"/>
      <c r="C94" s="597"/>
      <c r="D94" s="597"/>
      <c r="E94" s="597"/>
      <c r="F94" s="597"/>
      <c r="G94" s="597"/>
      <c r="H94" s="597"/>
      <c r="I94" s="597"/>
      <c r="J94" s="597"/>
      <c r="K94" s="597"/>
      <c r="L94" s="597"/>
      <c r="M94" s="359"/>
      <c r="N94" s="359"/>
    </row>
    <row r="95" spans="2:14" ht="12.75" customHeight="1" x14ac:dyDescent="0.2">
      <c r="B95" s="597"/>
      <c r="C95" s="597"/>
      <c r="D95" s="597"/>
      <c r="E95" s="597"/>
      <c r="F95" s="597"/>
      <c r="G95" s="597"/>
      <c r="H95" s="597"/>
      <c r="I95" s="597"/>
      <c r="J95" s="597"/>
      <c r="K95" s="597"/>
      <c r="L95" s="597"/>
      <c r="M95" s="359"/>
      <c r="N95" s="359"/>
    </row>
    <row r="96" spans="2:14" ht="12.75" customHeight="1" x14ac:dyDescent="0.2">
      <c r="B96" s="423"/>
    </row>
    <row r="97" spans="2:14" ht="12.75" customHeight="1" x14ac:dyDescent="0.2">
      <c r="B97" s="424"/>
    </row>
    <row r="98" spans="2:14" ht="12.75" customHeight="1" x14ac:dyDescent="0.2">
      <c r="B98" s="598"/>
      <c r="C98" s="598"/>
      <c r="D98" s="598"/>
      <c r="E98" s="598"/>
      <c r="F98" s="598"/>
      <c r="G98" s="598"/>
      <c r="H98" s="598"/>
      <c r="I98" s="598"/>
      <c r="J98" s="598"/>
      <c r="K98" s="598"/>
      <c r="L98" s="598"/>
      <c r="M98" s="388"/>
      <c r="N98" s="388"/>
    </row>
    <row r="99" spans="2:14" ht="12.75" customHeight="1" x14ac:dyDescent="0.2">
      <c r="B99" s="598"/>
      <c r="C99" s="598"/>
      <c r="D99" s="598"/>
      <c r="E99" s="598"/>
      <c r="F99" s="598"/>
      <c r="G99" s="598"/>
      <c r="H99" s="598"/>
      <c r="I99" s="598"/>
      <c r="J99" s="598"/>
      <c r="K99" s="598"/>
      <c r="L99" s="598"/>
      <c r="M99" s="388"/>
      <c r="N99" s="388"/>
    </row>
    <row r="101" spans="2:14" ht="12.75" customHeight="1" x14ac:dyDescent="0.2">
      <c r="B101" s="415"/>
      <c r="C101" s="415"/>
      <c r="D101" s="415"/>
      <c r="E101" s="415"/>
      <c r="F101" s="415"/>
      <c r="G101" s="415"/>
      <c r="H101" s="415"/>
      <c r="I101" s="415"/>
      <c r="J101" s="415"/>
      <c r="K101" s="415"/>
      <c r="L101" s="415"/>
      <c r="M101" s="415"/>
      <c r="N101" s="415"/>
    </row>
    <row r="102" spans="2:14" ht="12.75" customHeight="1" x14ac:dyDescent="0.2">
      <c r="B102" s="425"/>
      <c r="C102" s="426"/>
      <c r="D102" s="426"/>
      <c r="E102" s="426"/>
      <c r="F102" s="426"/>
      <c r="G102" s="426"/>
      <c r="H102" s="426"/>
      <c r="I102" s="426"/>
      <c r="J102" s="426"/>
      <c r="K102" s="426"/>
      <c r="L102" s="426"/>
      <c r="M102" s="426"/>
      <c r="N102" s="426"/>
    </row>
    <row r="103" spans="2:14" ht="12.75" customHeight="1" x14ac:dyDescent="0.2">
      <c r="B103" s="425"/>
      <c r="C103" s="426"/>
      <c r="D103" s="426"/>
      <c r="E103" s="426"/>
      <c r="F103" s="426"/>
      <c r="G103" s="426"/>
      <c r="H103" s="426"/>
      <c r="I103" s="426"/>
      <c r="J103" s="426"/>
      <c r="K103" s="426"/>
      <c r="L103" s="426"/>
      <c r="M103" s="426"/>
      <c r="N103" s="426"/>
    </row>
    <row r="104" spans="2:14" ht="12.75" customHeight="1" x14ac:dyDescent="0.2">
      <c r="B104" s="425"/>
      <c r="C104" s="426"/>
      <c r="D104" s="426"/>
      <c r="E104" s="426"/>
      <c r="F104" s="426"/>
      <c r="G104" s="426"/>
      <c r="H104" s="426"/>
      <c r="I104" s="426"/>
      <c r="J104" s="426"/>
      <c r="K104" s="426"/>
      <c r="L104" s="426"/>
      <c r="M104" s="426"/>
      <c r="N104" s="426"/>
    </row>
    <row r="105" spans="2:14" ht="12.75" customHeight="1" x14ac:dyDescent="0.2">
      <c r="B105" s="425"/>
      <c r="C105" s="426"/>
      <c r="D105" s="426"/>
      <c r="E105" s="426"/>
      <c r="F105" s="426"/>
      <c r="G105" s="426"/>
      <c r="H105" s="426"/>
      <c r="I105" s="426"/>
      <c r="J105" s="426"/>
      <c r="K105" s="426"/>
      <c r="L105" s="426"/>
      <c r="M105" s="426"/>
      <c r="N105" s="426"/>
    </row>
    <row r="106" spans="2:14" ht="12.75" customHeight="1" x14ac:dyDescent="0.2">
      <c r="B106" s="425"/>
      <c r="C106" s="601"/>
      <c r="D106" s="426"/>
      <c r="E106" s="426"/>
      <c r="F106" s="426"/>
      <c r="G106" s="601"/>
      <c r="H106" s="601"/>
      <c r="I106" s="601"/>
      <c r="J106" s="601"/>
      <c r="K106" s="601"/>
      <c r="L106" s="426"/>
      <c r="M106" s="601"/>
      <c r="N106" s="426"/>
    </row>
    <row r="107" spans="2:14" ht="12.75" customHeight="1" x14ac:dyDescent="0.2">
      <c r="B107" s="427"/>
      <c r="C107" s="601"/>
      <c r="D107" s="426"/>
      <c r="E107" s="426"/>
      <c r="F107" s="426"/>
      <c r="G107" s="601"/>
      <c r="H107" s="601"/>
      <c r="I107" s="601"/>
      <c r="J107" s="601"/>
      <c r="K107" s="601"/>
      <c r="L107" s="426"/>
      <c r="M107" s="601"/>
      <c r="N107" s="426"/>
    </row>
    <row r="108" spans="2:14" ht="12.75" customHeight="1" x14ac:dyDescent="0.2">
      <c r="B108" s="416"/>
      <c r="C108" s="428"/>
      <c r="D108" s="428"/>
      <c r="E108" s="429"/>
      <c r="F108" s="429"/>
      <c r="G108" s="429"/>
      <c r="H108" s="429"/>
      <c r="I108" s="429"/>
      <c r="J108" s="429"/>
      <c r="K108" s="429"/>
      <c r="L108" s="429"/>
      <c r="M108" s="429"/>
      <c r="N108" s="429"/>
    </row>
    <row r="109" spans="2:14" ht="12.75" customHeight="1" x14ac:dyDescent="0.2">
      <c r="B109" s="416"/>
      <c r="C109" s="428"/>
      <c r="D109" s="428"/>
      <c r="E109" s="429"/>
      <c r="F109" s="429"/>
      <c r="G109" s="429"/>
      <c r="H109" s="429"/>
      <c r="I109" s="429"/>
      <c r="J109" s="429"/>
      <c r="K109" s="429"/>
      <c r="L109" s="429"/>
      <c r="M109" s="429"/>
      <c r="N109" s="429"/>
    </row>
    <row r="110" spans="2:14" ht="12.75" customHeight="1" x14ac:dyDescent="0.2">
      <c r="B110" s="602"/>
      <c r="C110" s="602"/>
      <c r="D110" s="602"/>
      <c r="E110" s="602"/>
      <c r="F110" s="602"/>
      <c r="G110" s="602"/>
      <c r="H110" s="602"/>
      <c r="I110" s="602"/>
      <c r="J110" s="602"/>
      <c r="K110" s="602"/>
      <c r="L110" s="602"/>
      <c r="M110" s="359"/>
      <c r="N110" s="359"/>
    </row>
    <row r="111" spans="2:14" ht="12.75" customHeight="1" x14ac:dyDescent="0.2">
      <c r="B111" s="602"/>
      <c r="C111" s="602"/>
      <c r="D111" s="602"/>
      <c r="E111" s="602"/>
      <c r="F111" s="602"/>
      <c r="G111" s="602"/>
      <c r="H111" s="602"/>
      <c r="I111" s="602"/>
      <c r="J111" s="602"/>
      <c r="K111" s="602"/>
      <c r="L111" s="602"/>
      <c r="M111" s="359"/>
      <c r="N111" s="359"/>
    </row>
    <row r="113" spans="2:14" ht="12.75" customHeight="1" x14ac:dyDescent="0.2">
      <c r="B113" s="415"/>
      <c r="C113" s="415"/>
      <c r="D113" s="415"/>
      <c r="E113" s="415"/>
      <c r="F113" s="415"/>
      <c r="G113" s="415"/>
      <c r="H113" s="415"/>
      <c r="I113" s="415"/>
      <c r="J113" s="415"/>
      <c r="K113" s="415"/>
      <c r="L113" s="415"/>
      <c r="M113" s="415"/>
      <c r="N113" s="415"/>
    </row>
    <row r="114" spans="2:14" ht="12.75" customHeight="1" x14ac:dyDescent="0.2">
      <c r="B114" s="425"/>
      <c r="C114" s="426"/>
      <c r="D114" s="426"/>
      <c r="E114" s="426"/>
      <c r="F114" s="426"/>
      <c r="G114" s="426"/>
      <c r="H114" s="426"/>
      <c r="I114" s="426"/>
      <c r="J114" s="426"/>
      <c r="K114" s="426"/>
      <c r="L114" s="426"/>
      <c r="M114" s="426"/>
      <c r="N114" s="426"/>
    </row>
    <row r="115" spans="2:14" ht="12.75" customHeight="1" x14ac:dyDescent="0.2">
      <c r="B115" s="425"/>
      <c r="C115" s="426"/>
      <c r="D115" s="426"/>
      <c r="E115" s="426"/>
      <c r="F115" s="426"/>
      <c r="G115" s="426"/>
      <c r="H115" s="426"/>
      <c r="I115" s="426"/>
      <c r="J115" s="426"/>
      <c r="K115" s="426"/>
      <c r="L115" s="426"/>
      <c r="M115" s="426"/>
      <c r="N115" s="426"/>
    </row>
    <row r="116" spans="2:14" ht="12.75" customHeight="1" x14ac:dyDescent="0.2">
      <c r="B116" s="416"/>
      <c r="C116" s="428"/>
      <c r="D116" s="428"/>
      <c r="E116" s="429"/>
      <c r="F116" s="429"/>
      <c r="G116" s="429"/>
      <c r="H116" s="429"/>
      <c r="I116" s="429"/>
      <c r="J116" s="429"/>
      <c r="K116" s="429"/>
      <c r="L116" s="429"/>
      <c r="M116" s="429"/>
      <c r="N116" s="429"/>
    </row>
    <row r="117" spans="2:14" ht="12.75" customHeight="1" x14ac:dyDescent="0.2">
      <c r="B117" s="430"/>
    </row>
    <row r="118" spans="2:14" ht="12.75" customHeight="1" x14ac:dyDescent="0.2">
      <c r="B118" s="430"/>
    </row>
    <row r="119" spans="2:14" ht="12.75" customHeight="1" x14ac:dyDescent="0.2">
      <c r="B119" s="430"/>
    </row>
    <row r="120" spans="2:14" ht="12.75" customHeight="1" x14ac:dyDescent="0.2">
      <c r="B120" s="430"/>
    </row>
    <row r="121" spans="2:14" ht="12.75" customHeight="1" x14ac:dyDescent="0.2">
      <c r="B121" s="414"/>
    </row>
    <row r="122" spans="2:14" ht="12.75" customHeight="1" x14ac:dyDescent="0.2">
      <c r="B122" s="414"/>
    </row>
    <row r="123" spans="2:14" ht="12.75" customHeight="1" x14ac:dyDescent="0.2">
      <c r="B123" s="421"/>
    </row>
    <row r="124" spans="2:14" ht="12.75" customHeight="1" x14ac:dyDescent="0.2">
      <c r="B124" s="422"/>
    </row>
    <row r="125" spans="2:14" ht="12.75" customHeight="1" x14ac:dyDescent="0.2">
      <c r="B125" s="422"/>
    </row>
    <row r="126" spans="2:14" ht="12.75" customHeight="1" x14ac:dyDescent="0.2">
      <c r="B126" s="597"/>
      <c r="C126" s="597"/>
      <c r="D126" s="597"/>
      <c r="E126" s="597"/>
      <c r="F126" s="597"/>
      <c r="G126" s="597"/>
      <c r="H126" s="597"/>
      <c r="I126" s="597"/>
      <c r="J126" s="597"/>
      <c r="K126" s="597"/>
      <c r="L126" s="597"/>
      <c r="M126" s="359"/>
      <c r="N126" s="359"/>
    </row>
    <row r="127" spans="2:14" ht="12.75" customHeight="1" x14ac:dyDescent="0.2">
      <c r="B127" s="597"/>
      <c r="C127" s="597"/>
      <c r="D127" s="597"/>
      <c r="E127" s="597"/>
      <c r="F127" s="597"/>
      <c r="G127" s="597"/>
      <c r="H127" s="597"/>
      <c r="I127" s="597"/>
      <c r="J127" s="597"/>
      <c r="K127" s="597"/>
      <c r="L127" s="597"/>
      <c r="M127" s="359"/>
      <c r="N127" s="359"/>
    </row>
    <row r="128" spans="2:14" ht="12.75" customHeight="1" x14ac:dyDescent="0.2">
      <c r="B128" s="597"/>
      <c r="C128" s="597"/>
      <c r="D128" s="597"/>
      <c r="E128" s="597"/>
      <c r="F128" s="597"/>
      <c r="G128" s="597"/>
      <c r="H128" s="597"/>
      <c r="I128" s="597"/>
      <c r="J128" s="597"/>
      <c r="K128" s="597"/>
      <c r="L128" s="597"/>
      <c r="M128" s="359"/>
      <c r="N128" s="359"/>
    </row>
    <row r="129" spans="2:14" ht="12.75" customHeight="1" x14ac:dyDescent="0.2">
      <c r="B129" s="597"/>
      <c r="C129" s="597"/>
      <c r="D129" s="597"/>
      <c r="E129" s="597"/>
      <c r="F129" s="597"/>
      <c r="G129" s="597"/>
      <c r="H129" s="597"/>
      <c r="I129" s="597"/>
      <c r="J129" s="597"/>
      <c r="K129" s="597"/>
      <c r="L129" s="597"/>
      <c r="M129" s="359"/>
      <c r="N129" s="359"/>
    </row>
    <row r="131" spans="2:14" ht="12.75" customHeight="1" x14ac:dyDescent="0.2">
      <c r="B131" s="417"/>
      <c r="C131" s="417"/>
      <c r="D131" s="417"/>
      <c r="E131" s="417"/>
      <c r="F131" s="417"/>
      <c r="G131" s="417"/>
      <c r="H131" s="417"/>
      <c r="I131" s="417"/>
      <c r="J131" s="417"/>
      <c r="K131" s="417"/>
      <c r="L131" s="417"/>
      <c r="M131" s="417"/>
      <c r="N131" s="417"/>
    </row>
    <row r="132" spans="2:14" ht="12.75" customHeight="1" x14ac:dyDescent="0.2">
      <c r="B132" s="431"/>
      <c r="C132" s="432"/>
      <c r="D132" s="432"/>
      <c r="E132" s="432"/>
      <c r="F132" s="432"/>
      <c r="G132" s="432"/>
      <c r="H132" s="432"/>
      <c r="I132" s="432"/>
      <c r="J132" s="432"/>
      <c r="K132" s="432"/>
      <c r="L132" s="432"/>
      <c r="M132" s="432"/>
      <c r="N132" s="432"/>
    </row>
    <row r="133" spans="2:14" ht="12.75" customHeight="1" x14ac:dyDescent="0.2">
      <c r="B133" s="431"/>
      <c r="C133" s="432"/>
      <c r="D133" s="432"/>
      <c r="E133" s="432"/>
      <c r="F133" s="432"/>
      <c r="G133" s="432"/>
      <c r="H133" s="432"/>
      <c r="I133" s="432"/>
      <c r="J133" s="432"/>
      <c r="K133" s="432"/>
      <c r="L133" s="432"/>
      <c r="M133" s="432"/>
      <c r="N133" s="432"/>
    </row>
    <row r="134" spans="2:14" ht="12.75" customHeight="1" x14ac:dyDescent="0.2">
      <c r="B134" s="431"/>
      <c r="C134" s="432"/>
      <c r="D134" s="432"/>
      <c r="E134" s="432"/>
      <c r="F134" s="432"/>
      <c r="G134" s="432"/>
      <c r="H134" s="432"/>
      <c r="I134" s="432"/>
      <c r="J134" s="432"/>
      <c r="K134" s="432"/>
      <c r="L134" s="432"/>
      <c r="M134" s="432"/>
      <c r="N134" s="432"/>
    </row>
    <row r="135" spans="2:14" ht="12.75" customHeight="1" x14ac:dyDescent="0.2">
      <c r="B135" s="431"/>
      <c r="C135" s="432"/>
      <c r="D135" s="432"/>
      <c r="E135" s="432"/>
      <c r="F135" s="432"/>
      <c r="G135" s="432"/>
      <c r="H135" s="432"/>
      <c r="I135" s="432"/>
      <c r="J135" s="432"/>
      <c r="K135" s="432"/>
      <c r="L135" s="432"/>
      <c r="M135" s="432"/>
      <c r="N135" s="432"/>
    </row>
    <row r="136" spans="2:14" ht="12.75" customHeight="1" x14ac:dyDescent="0.2">
      <c r="B136" s="431"/>
      <c r="C136" s="432"/>
      <c r="D136" s="432"/>
      <c r="E136" s="432"/>
      <c r="F136" s="432"/>
      <c r="G136" s="432"/>
      <c r="H136" s="432"/>
      <c r="I136" s="432"/>
      <c r="J136" s="432"/>
      <c r="K136" s="432"/>
      <c r="L136" s="432"/>
      <c r="M136" s="432"/>
      <c r="N136" s="432"/>
    </row>
    <row r="137" spans="2:14" ht="12.75" customHeight="1" x14ac:dyDescent="0.2">
      <c r="B137" s="433"/>
      <c r="C137" s="434"/>
      <c r="D137" s="434"/>
      <c r="E137" s="434"/>
      <c r="F137" s="434"/>
      <c r="G137" s="434"/>
      <c r="H137" s="434"/>
      <c r="I137" s="434"/>
      <c r="J137" s="434"/>
      <c r="K137" s="434"/>
      <c r="L137" s="434"/>
      <c r="M137" s="434"/>
      <c r="N137" s="434"/>
    </row>
    <row r="139" spans="2:14" ht="12.75" customHeight="1" x14ac:dyDescent="0.2">
      <c r="B139" s="414"/>
    </row>
    <row r="140" spans="2:14" ht="12.75" customHeight="1" x14ac:dyDescent="0.2">
      <c r="B140" s="435"/>
    </row>
    <row r="141" spans="2:14" ht="12.75" customHeight="1" x14ac:dyDescent="0.2">
      <c r="B141" s="595"/>
      <c r="C141" s="595"/>
      <c r="D141" s="595"/>
      <c r="E141" s="595"/>
      <c r="F141" s="595"/>
      <c r="G141" s="595"/>
      <c r="H141" s="595"/>
    </row>
    <row r="142" spans="2:14" ht="12.75" customHeight="1" x14ac:dyDescent="0.2">
      <c r="B142" s="603"/>
      <c r="C142" s="604"/>
      <c r="D142" s="436"/>
      <c r="E142" s="603"/>
      <c r="F142" s="603"/>
      <c r="G142" s="603"/>
      <c r="H142" s="603"/>
    </row>
    <row r="143" spans="2:14" ht="12.75" customHeight="1" x14ac:dyDescent="0.2">
      <c r="B143" s="603"/>
      <c r="C143" s="604"/>
      <c r="D143" s="436"/>
      <c r="E143" s="603"/>
      <c r="F143" s="603"/>
      <c r="G143" s="603"/>
      <c r="H143" s="605"/>
    </row>
    <row r="144" spans="2:14" ht="12.75" customHeight="1" x14ac:dyDescent="0.2">
      <c r="B144" s="596"/>
      <c r="C144" s="596"/>
      <c r="D144" s="388"/>
      <c r="E144" s="606"/>
      <c r="F144" s="606"/>
      <c r="G144" s="606"/>
    </row>
    <row r="145" spans="2:8" ht="12.75" customHeight="1" x14ac:dyDescent="0.2">
      <c r="B145" s="596"/>
      <c r="C145" s="596"/>
      <c r="D145" s="388"/>
      <c r="E145" s="606"/>
      <c r="F145" s="606"/>
      <c r="G145" s="606"/>
    </row>
    <row r="146" spans="2:8" ht="12.75" customHeight="1" x14ac:dyDescent="0.2">
      <c r="B146" s="607"/>
      <c r="C146" s="596"/>
      <c r="D146" s="388"/>
      <c r="E146" s="606"/>
      <c r="F146" s="606"/>
      <c r="G146" s="606"/>
    </row>
    <row r="147" spans="2:8" ht="12.75" customHeight="1" x14ac:dyDescent="0.2">
      <c r="B147" s="596"/>
      <c r="C147" s="596"/>
      <c r="D147" s="388"/>
      <c r="E147" s="606"/>
      <c r="F147" s="606"/>
      <c r="G147" s="606"/>
    </row>
    <row r="148" spans="2:8" ht="12.75" customHeight="1" x14ac:dyDescent="0.2">
      <c r="B148" s="596"/>
      <c r="C148" s="596"/>
      <c r="D148" s="388"/>
      <c r="E148" s="606"/>
      <c r="F148" s="606"/>
      <c r="G148" s="606"/>
    </row>
    <row r="149" spans="2:8" ht="12.75" customHeight="1" x14ac:dyDescent="0.2">
      <c r="B149" s="596"/>
      <c r="C149" s="596"/>
      <c r="D149" s="388"/>
      <c r="E149" s="606"/>
      <c r="F149" s="606"/>
      <c r="G149" s="606"/>
    </row>
    <row r="150" spans="2:8" ht="12.75" customHeight="1" x14ac:dyDescent="0.2">
      <c r="B150" s="596"/>
      <c r="C150" s="596"/>
      <c r="D150" s="388"/>
      <c r="E150" s="606"/>
      <c r="F150" s="606"/>
      <c r="G150" s="606"/>
    </row>
    <row r="151" spans="2:8" ht="12.75" customHeight="1" x14ac:dyDescent="0.2">
      <c r="B151" s="596"/>
      <c r="C151" s="596"/>
      <c r="D151" s="388"/>
      <c r="E151" s="596"/>
      <c r="F151" s="596"/>
      <c r="G151" s="596"/>
    </row>
    <row r="152" spans="2:8" ht="12.75" customHeight="1" x14ac:dyDescent="0.2">
      <c r="B152" s="598"/>
      <c r="C152" s="596"/>
      <c r="D152" s="388"/>
      <c r="E152" s="598"/>
      <c r="F152" s="598"/>
      <c r="G152" s="598"/>
    </row>
    <row r="154" spans="2:8" ht="12.75" customHeight="1" x14ac:dyDescent="0.2">
      <c r="B154" s="438"/>
      <c r="C154" s="439"/>
      <c r="D154" s="439"/>
    </row>
    <row r="155" spans="2:8" ht="12.75" customHeight="1" x14ac:dyDescent="0.2">
      <c r="B155" s="438"/>
      <c r="C155" s="439"/>
      <c r="D155" s="439"/>
    </row>
    <row r="157" spans="2:8" ht="12.75" customHeight="1" x14ac:dyDescent="0.2">
      <c r="B157" s="595"/>
      <c r="C157" s="595"/>
      <c r="D157" s="595"/>
      <c r="E157" s="595"/>
      <c r="F157" s="595"/>
      <c r="G157" s="595"/>
      <c r="H157" s="595"/>
    </row>
    <row r="158" spans="2:8" ht="12.75" customHeight="1" x14ac:dyDescent="0.2">
      <c r="B158" s="603"/>
      <c r="C158" s="605"/>
      <c r="D158" s="437"/>
      <c r="E158" s="603"/>
      <c r="F158" s="603"/>
      <c r="G158" s="603"/>
      <c r="H158" s="603"/>
    </row>
    <row r="159" spans="2:8" ht="12.75" customHeight="1" x14ac:dyDescent="0.2">
      <c r="B159" s="603"/>
      <c r="C159" s="605"/>
      <c r="D159" s="437"/>
      <c r="E159" s="603"/>
      <c r="F159" s="603"/>
      <c r="G159" s="603"/>
      <c r="H159" s="605"/>
    </row>
    <row r="160" spans="2:8" ht="12.75" customHeight="1" x14ac:dyDescent="0.2">
      <c r="B160" s="596"/>
      <c r="C160" s="596"/>
      <c r="D160" s="388"/>
      <c r="E160" s="608"/>
      <c r="F160" s="608"/>
      <c r="G160" s="608"/>
      <c r="H160" s="388"/>
    </row>
    <row r="161" spans="2:8" ht="12.75" customHeight="1" x14ac:dyDescent="0.2">
      <c r="B161" s="596"/>
      <c r="C161" s="596"/>
      <c r="D161" s="388"/>
      <c r="E161" s="608"/>
      <c r="F161" s="608"/>
      <c r="G161" s="608"/>
      <c r="H161" s="388"/>
    </row>
    <row r="162" spans="2:8" ht="12.75" customHeight="1" x14ac:dyDescent="0.2">
      <c r="B162" s="598"/>
      <c r="C162" s="598"/>
      <c r="D162" s="416"/>
      <c r="E162" s="608"/>
      <c r="F162" s="608"/>
      <c r="G162" s="608"/>
      <c r="H162" s="416"/>
    </row>
    <row r="164" spans="2:8" ht="12.75" customHeight="1" x14ac:dyDescent="0.2">
      <c r="B164" s="595"/>
      <c r="C164" s="595"/>
      <c r="D164" s="595"/>
      <c r="E164" s="595"/>
      <c r="F164" s="595"/>
      <c r="G164" s="595"/>
      <c r="H164" s="595"/>
    </row>
    <row r="165" spans="2:8" ht="12.75" customHeight="1" x14ac:dyDescent="0.2">
      <c r="B165" s="609"/>
      <c r="C165" s="562"/>
      <c r="D165" s="359"/>
      <c r="E165" s="595"/>
      <c r="F165" s="595"/>
      <c r="G165" s="595"/>
      <c r="H165" s="595"/>
    </row>
    <row r="166" spans="2:8" ht="12.75" customHeight="1" x14ac:dyDescent="0.2">
      <c r="B166" s="609"/>
      <c r="C166" s="562"/>
      <c r="D166" s="359"/>
      <c r="E166" s="595"/>
      <c r="F166" s="595"/>
      <c r="G166" s="595"/>
      <c r="H166" s="595"/>
    </row>
    <row r="167" spans="2:8" ht="12.75" customHeight="1" x14ac:dyDescent="0.2">
      <c r="B167" s="440"/>
      <c r="C167" s="359"/>
      <c r="D167" s="359"/>
      <c r="E167" s="359"/>
      <c r="F167" s="359"/>
      <c r="G167" s="359"/>
      <c r="H167" s="415"/>
    </row>
    <row r="168" spans="2:8" ht="12.75" customHeight="1" x14ac:dyDescent="0.2">
      <c r="B168" s="598"/>
      <c r="C168" s="562"/>
      <c r="D168" s="359"/>
      <c r="E168" s="598"/>
      <c r="F168" s="598"/>
      <c r="G168" s="598"/>
      <c r="H168" s="416"/>
    </row>
    <row r="173" spans="2:8" ht="12.75" customHeight="1" x14ac:dyDescent="0.2">
      <c r="B173" s="414"/>
    </row>
    <row r="174" spans="2:8" ht="12.75" customHeight="1" x14ac:dyDescent="0.2">
      <c r="B174" s="414"/>
    </row>
    <row r="175" spans="2:8" ht="12.75" customHeight="1" x14ac:dyDescent="0.2">
      <c r="B175" s="609"/>
      <c r="C175" s="562"/>
      <c r="D175" s="359"/>
      <c r="E175" s="595"/>
      <c r="F175" s="595"/>
      <c r="G175" s="595"/>
      <c r="H175" s="595"/>
    </row>
    <row r="176" spans="2:8" ht="12.75" customHeight="1" x14ac:dyDescent="0.2">
      <c r="B176" s="609"/>
      <c r="C176" s="562"/>
      <c r="D176" s="359"/>
      <c r="E176" s="595"/>
      <c r="F176" s="595"/>
      <c r="G176" s="595"/>
      <c r="H176" s="595"/>
    </row>
    <row r="177" spans="2:9" ht="12.75" customHeight="1" x14ac:dyDescent="0.2">
      <c r="B177" s="596"/>
      <c r="C177" s="562"/>
      <c r="D177" s="359"/>
      <c r="E177" s="596"/>
      <c r="F177" s="596"/>
      <c r="G177" s="596"/>
      <c r="H177" s="388"/>
    </row>
    <row r="178" spans="2:9" ht="12.75" customHeight="1" x14ac:dyDescent="0.2">
      <c r="B178" s="596"/>
      <c r="C178" s="562"/>
      <c r="D178" s="359"/>
      <c r="E178" s="596"/>
      <c r="F178" s="596"/>
      <c r="G178" s="596"/>
      <c r="H178" s="388"/>
    </row>
    <row r="179" spans="2:9" ht="12.75" customHeight="1" x14ac:dyDescent="0.2">
      <c r="B179" s="596"/>
      <c r="C179" s="562"/>
      <c r="D179" s="359"/>
      <c r="E179" s="596"/>
      <c r="F179" s="596"/>
      <c r="G179" s="596"/>
      <c r="H179" s="388"/>
    </row>
    <row r="180" spans="2:9" ht="12.75" customHeight="1" x14ac:dyDescent="0.2">
      <c r="B180" s="598"/>
      <c r="C180" s="562"/>
      <c r="D180" s="359"/>
      <c r="E180" s="598"/>
      <c r="F180" s="598"/>
      <c r="G180" s="598"/>
      <c r="H180" s="416"/>
    </row>
    <row r="181" spans="2:9" ht="12.75" customHeight="1" x14ac:dyDescent="0.2">
      <c r="B181" s="416"/>
      <c r="C181" s="359"/>
      <c r="D181" s="359"/>
      <c r="E181" s="416"/>
      <c r="F181" s="416"/>
      <c r="G181" s="359"/>
      <c r="H181" s="416"/>
    </row>
    <row r="182" spans="2:9" ht="12.75" customHeight="1" x14ac:dyDescent="0.2">
      <c r="B182" s="416"/>
      <c r="C182" s="359"/>
      <c r="D182" s="359"/>
      <c r="E182" s="416"/>
      <c r="F182" s="416"/>
      <c r="G182" s="359"/>
      <c r="H182" s="416"/>
    </row>
    <row r="183" spans="2:9" ht="12.75" customHeight="1" x14ac:dyDescent="0.2">
      <c r="B183" s="416"/>
      <c r="C183" s="359"/>
      <c r="D183" s="359"/>
      <c r="E183" s="416"/>
      <c r="F183" s="416"/>
      <c r="G183" s="359"/>
      <c r="H183" s="416"/>
    </row>
    <row r="185" spans="2:9" ht="12.75" customHeight="1" x14ac:dyDescent="0.2">
      <c r="B185" s="414"/>
    </row>
    <row r="186" spans="2:9" ht="12.75" customHeight="1" x14ac:dyDescent="0.2">
      <c r="B186" s="414"/>
    </row>
    <row r="187" spans="2:9" ht="12.75" customHeight="1" x14ac:dyDescent="0.2">
      <c r="B187" s="421"/>
      <c r="C187" s="423"/>
      <c r="D187" s="423"/>
      <c r="E187" s="423"/>
      <c r="F187" s="423"/>
      <c r="I187" s="441"/>
    </row>
    <row r="188" spans="2:9" ht="12.75" customHeight="1" x14ac:dyDescent="0.2">
      <c r="B188" s="421"/>
      <c r="I188" s="421"/>
    </row>
    <row r="189" spans="2:9" ht="12.75" customHeight="1" x14ac:dyDescent="0.2">
      <c r="B189" s="421"/>
      <c r="C189" s="423"/>
      <c r="D189" s="423"/>
      <c r="E189" s="423"/>
      <c r="F189" s="423"/>
      <c r="I189" s="441"/>
    </row>
    <row r="190" spans="2:9" ht="12.75" customHeight="1" x14ac:dyDescent="0.2">
      <c r="B190" s="421"/>
      <c r="C190" s="423"/>
      <c r="D190" s="423"/>
      <c r="E190" s="423"/>
      <c r="F190" s="423"/>
      <c r="G190" s="421"/>
    </row>
    <row r="193" spans="1:14" ht="12.75" customHeight="1" x14ac:dyDescent="0.2">
      <c r="B193" s="421"/>
    </row>
    <row r="194" spans="1:14" ht="12.75" customHeight="1" x14ac:dyDescent="0.2">
      <c r="B194" s="422"/>
    </row>
    <row r="195" spans="1:14" ht="12.75" customHeight="1" x14ac:dyDescent="0.2">
      <c r="B195" s="421"/>
    </row>
    <row r="196" spans="1:14" ht="12.75" customHeight="1" x14ac:dyDescent="0.2">
      <c r="B196" s="422"/>
    </row>
    <row r="197" spans="1:14" ht="12.75" customHeight="1" x14ac:dyDescent="0.2">
      <c r="B197" s="597"/>
      <c r="C197" s="597"/>
      <c r="D197" s="597"/>
      <c r="E197" s="597"/>
      <c r="F197" s="597"/>
      <c r="G197" s="597"/>
      <c r="H197" s="597"/>
      <c r="I197" s="597"/>
      <c r="J197" s="597"/>
      <c r="K197" s="597"/>
      <c r="L197" s="597"/>
      <c r="M197" s="359"/>
      <c r="N197" s="359"/>
    </row>
    <row r="198" spans="1:14" ht="12.75" customHeight="1" x14ac:dyDescent="0.2">
      <c r="B198" s="597"/>
      <c r="C198" s="597"/>
      <c r="D198" s="597"/>
      <c r="E198" s="597"/>
      <c r="F198" s="597"/>
      <c r="G198" s="597"/>
      <c r="H198" s="597"/>
      <c r="I198" s="597"/>
      <c r="J198" s="597"/>
      <c r="K198" s="597"/>
      <c r="L198" s="597"/>
      <c r="M198" s="359"/>
      <c r="N198" s="359"/>
    </row>
    <row r="199" spans="1:14" ht="12.75" customHeight="1" x14ac:dyDescent="0.2">
      <c r="B199" s="422"/>
    </row>
    <row r="200" spans="1:14" ht="12.75" customHeight="1" x14ac:dyDescent="0.2">
      <c r="B200" s="597"/>
      <c r="C200" s="597"/>
      <c r="D200" s="597"/>
      <c r="E200" s="597"/>
      <c r="F200" s="597"/>
      <c r="G200" s="597"/>
      <c r="H200" s="597"/>
      <c r="I200" s="597"/>
      <c r="J200" s="597"/>
      <c r="K200" s="597"/>
      <c r="L200" s="597"/>
      <c r="M200" s="359"/>
      <c r="N200" s="359"/>
    </row>
    <row r="201" spans="1:14" ht="12.75" customHeight="1" x14ac:dyDescent="0.2">
      <c r="B201" s="597"/>
      <c r="C201" s="597"/>
      <c r="D201" s="597"/>
      <c r="E201" s="597"/>
      <c r="F201" s="597"/>
      <c r="G201" s="597"/>
      <c r="H201" s="597"/>
      <c r="I201" s="597"/>
      <c r="J201" s="597"/>
      <c r="K201" s="597"/>
      <c r="L201" s="597"/>
      <c r="M201" s="359"/>
      <c r="N201" s="359"/>
    </row>
    <row r="202" spans="1:14" ht="12.75" customHeight="1" x14ac:dyDescent="0.2">
      <c r="B202" s="597"/>
      <c r="C202" s="597"/>
      <c r="D202" s="597"/>
      <c r="E202" s="597"/>
      <c r="F202" s="597"/>
      <c r="G202" s="597"/>
      <c r="H202" s="597"/>
      <c r="I202" s="597"/>
      <c r="J202" s="597"/>
      <c r="K202" s="597"/>
      <c r="L202" s="597"/>
      <c r="M202" s="359"/>
      <c r="N202" s="359"/>
    </row>
    <row r="205" spans="1:14" ht="12.75" customHeight="1" x14ac:dyDescent="0.2">
      <c r="A205" s="430"/>
    </row>
    <row r="207" spans="1:14" ht="12.75" customHeight="1" x14ac:dyDescent="0.2">
      <c r="B207" s="442"/>
      <c r="C207" s="359"/>
      <c r="D207" s="359"/>
      <c r="E207" s="359"/>
      <c r="F207" s="359"/>
    </row>
    <row r="208" spans="1:14" ht="12.75" customHeight="1" x14ac:dyDescent="0.2">
      <c r="B208" s="562"/>
      <c r="C208" s="608"/>
      <c r="D208" s="608"/>
      <c r="E208" s="608"/>
    </row>
    <row r="209" spans="2:6" ht="12.75" customHeight="1" x14ac:dyDescent="0.2">
      <c r="B209" s="562"/>
      <c r="C209" s="608"/>
      <c r="D209" s="608"/>
      <c r="E209" s="608"/>
    </row>
    <row r="210" spans="2:6" ht="12.75" customHeight="1" x14ac:dyDescent="0.2">
      <c r="B210" s="562"/>
      <c r="C210" s="608"/>
      <c r="D210" s="608"/>
      <c r="E210" s="608"/>
    </row>
    <row r="211" spans="2:6" ht="12.75" customHeight="1" x14ac:dyDescent="0.2">
      <c r="B211" s="562"/>
      <c r="C211" s="608"/>
      <c r="D211" s="608"/>
      <c r="E211" s="608"/>
    </row>
    <row r="212" spans="2:6" ht="12.75" customHeight="1" x14ac:dyDescent="0.2">
      <c r="B212" s="610"/>
      <c r="C212" s="608"/>
      <c r="D212" s="608"/>
      <c r="E212" s="608"/>
    </row>
    <row r="213" spans="2:6" ht="12.75" customHeight="1" x14ac:dyDescent="0.2">
      <c r="B213" s="443"/>
      <c r="C213" s="444"/>
      <c r="D213" s="444"/>
      <c r="E213" s="359"/>
      <c r="F213" s="359"/>
    </row>
    <row r="214" spans="2:6" ht="12.75" customHeight="1" x14ac:dyDescent="0.2">
      <c r="B214" s="440"/>
      <c r="C214" s="417"/>
      <c r="D214" s="417"/>
      <c r="E214" s="417"/>
      <c r="F214" s="417"/>
    </row>
    <row r="215" spans="2:6" ht="12.75" customHeight="1" x14ac:dyDescent="0.2">
      <c r="B215" s="359"/>
      <c r="C215" s="445"/>
      <c r="D215" s="445"/>
      <c r="E215" s="417"/>
      <c r="F215" s="417"/>
    </row>
    <row r="216" spans="2:6" ht="12.75" customHeight="1" x14ac:dyDescent="0.2">
      <c r="B216" s="359"/>
      <c r="C216" s="359"/>
      <c r="D216" s="359"/>
      <c r="E216" s="419"/>
      <c r="F216" s="419"/>
    </row>
    <row r="217" spans="2:6" ht="12.75" customHeight="1" x14ac:dyDescent="0.2">
      <c r="B217" s="359"/>
      <c r="C217" s="359"/>
      <c r="D217" s="359"/>
    </row>
    <row r="218" spans="2:6" ht="12.75" customHeight="1" x14ac:dyDescent="0.2">
      <c r="B218" s="359"/>
      <c r="C218" s="359"/>
      <c r="D218" s="359"/>
    </row>
    <row r="219" spans="2:6" ht="12.75" customHeight="1" x14ac:dyDescent="0.2">
      <c r="B219" s="359"/>
      <c r="C219" s="359"/>
      <c r="D219" s="359"/>
    </row>
    <row r="220" spans="2:6" ht="12.75" customHeight="1" x14ac:dyDescent="0.2">
      <c r="B220" s="359"/>
      <c r="C220" s="359"/>
      <c r="D220" s="359"/>
    </row>
    <row r="221" spans="2:6" ht="12.75" customHeight="1" x14ac:dyDescent="0.2">
      <c r="B221" s="359"/>
      <c r="C221" s="359"/>
      <c r="D221" s="359"/>
      <c r="E221" s="419"/>
      <c r="F221" s="419"/>
    </row>
    <row r="222" spans="2:6" ht="12.75" customHeight="1" x14ac:dyDescent="0.2">
      <c r="B222" s="359"/>
      <c r="C222" s="359"/>
      <c r="D222" s="359"/>
    </row>
    <row r="223" spans="2:6" ht="12.75" customHeight="1" x14ac:dyDescent="0.2">
      <c r="B223" s="359"/>
      <c r="C223" s="359"/>
      <c r="D223" s="359"/>
    </row>
    <row r="224" spans="2:6" ht="12.75" customHeight="1" x14ac:dyDescent="0.2">
      <c r="B224" s="359"/>
      <c r="C224" s="359"/>
      <c r="D224" s="359"/>
      <c r="E224" s="359"/>
      <c r="F224" s="359"/>
    </row>
    <row r="225" spans="2:6" ht="12.75" customHeight="1" x14ac:dyDescent="0.2">
      <c r="B225" s="359"/>
      <c r="C225" s="359"/>
      <c r="D225" s="359"/>
      <c r="E225" s="359"/>
      <c r="F225" s="359"/>
    </row>
    <row r="226" spans="2:6" ht="12.75" customHeight="1" x14ac:dyDescent="0.2">
      <c r="C226" s="359"/>
      <c r="D226" s="359"/>
      <c r="E226" s="359"/>
      <c r="F226" s="359"/>
    </row>
    <row r="227" spans="2:6" ht="12.75" customHeight="1" x14ac:dyDescent="0.2">
      <c r="B227" s="359"/>
      <c r="C227" s="359"/>
      <c r="D227" s="359"/>
      <c r="E227" s="359"/>
      <c r="F227" s="359"/>
    </row>
    <row r="228" spans="2:6" ht="12.75" customHeight="1" x14ac:dyDescent="0.2">
      <c r="B228" s="359"/>
      <c r="C228" s="359"/>
      <c r="D228" s="359"/>
      <c r="E228" s="419"/>
      <c r="F228" s="419"/>
    </row>
    <row r="229" spans="2:6" ht="12.75" customHeight="1" x14ac:dyDescent="0.2">
      <c r="B229" s="359"/>
      <c r="C229" s="359"/>
      <c r="D229" s="359"/>
    </row>
    <row r="230" spans="2:6" ht="12.75" customHeight="1" x14ac:dyDescent="0.2">
      <c r="B230" s="359"/>
      <c r="C230" s="359"/>
      <c r="D230" s="359"/>
      <c r="E230" s="359"/>
      <c r="F230" s="359"/>
    </row>
    <row r="231" spans="2:6" ht="12.75" customHeight="1" x14ac:dyDescent="0.2">
      <c r="B231" s="359"/>
      <c r="C231" s="359"/>
      <c r="D231" s="359"/>
      <c r="E231" s="359"/>
      <c r="F231" s="359"/>
    </row>
    <row r="232" spans="2:6" ht="12.75" customHeight="1" x14ac:dyDescent="0.2">
      <c r="B232" s="359"/>
      <c r="C232" s="359"/>
      <c r="D232" s="359"/>
      <c r="E232" s="359"/>
      <c r="F232" s="359"/>
    </row>
    <row r="233" spans="2:6" ht="12.75" customHeight="1" x14ac:dyDescent="0.2">
      <c r="B233" s="359"/>
      <c r="C233" s="359"/>
      <c r="D233" s="359"/>
      <c r="E233" s="359"/>
      <c r="F233" s="359"/>
    </row>
    <row r="234" spans="2:6" ht="12.75" customHeight="1" x14ac:dyDescent="0.2">
      <c r="B234" s="359"/>
      <c r="C234" s="359"/>
      <c r="D234" s="359"/>
      <c r="E234" s="359"/>
      <c r="F234" s="359"/>
    </row>
    <row r="235" spans="2:6" ht="12.75" customHeight="1" x14ac:dyDescent="0.2">
      <c r="B235" s="359"/>
      <c r="C235" s="359"/>
      <c r="D235" s="359"/>
      <c r="E235" s="359"/>
      <c r="F235" s="359"/>
    </row>
    <row r="236" spans="2:6" ht="12.75" customHeight="1" x14ac:dyDescent="0.2">
      <c r="B236" s="359"/>
      <c r="C236" s="359"/>
      <c r="D236" s="359"/>
      <c r="E236" s="359"/>
      <c r="F236" s="359"/>
    </row>
    <row r="237" spans="2:6" ht="12.75" customHeight="1" x14ac:dyDescent="0.2">
      <c r="B237" s="359"/>
      <c r="C237" s="359"/>
      <c r="D237" s="359"/>
      <c r="E237" s="359"/>
      <c r="F237" s="359"/>
    </row>
    <row r="238" spans="2:6" ht="12.75" customHeight="1" x14ac:dyDescent="0.2">
      <c r="B238" s="359"/>
      <c r="C238" s="359"/>
      <c r="D238" s="359"/>
      <c r="E238" s="359"/>
      <c r="F238" s="359"/>
    </row>
    <row r="239" spans="2:6" ht="12.75" customHeight="1" x14ac:dyDescent="0.2">
      <c r="B239" s="359"/>
      <c r="C239" s="359"/>
      <c r="D239" s="359"/>
      <c r="E239" s="359"/>
      <c r="F239" s="359"/>
    </row>
    <row r="240" spans="2:6" ht="12.75" customHeight="1" x14ac:dyDescent="0.2">
      <c r="B240" s="359"/>
      <c r="C240" s="359"/>
      <c r="D240" s="359"/>
      <c r="E240" s="419"/>
      <c r="F240" s="419"/>
    </row>
    <row r="241" spans="2:6" ht="12.75" customHeight="1" x14ac:dyDescent="0.2">
      <c r="B241" s="359"/>
      <c r="C241" s="359"/>
      <c r="D241" s="359"/>
      <c r="E241" s="419"/>
      <c r="F241" s="419"/>
    </row>
    <row r="242" spans="2:6" ht="12.75" customHeight="1" x14ac:dyDescent="0.2">
      <c r="B242" s="359"/>
      <c r="C242" s="359"/>
      <c r="D242" s="359"/>
      <c r="E242" s="419"/>
      <c r="F242" s="419"/>
    </row>
    <row r="243" spans="2:6" ht="12.75" customHeight="1" x14ac:dyDescent="0.2">
      <c r="B243" s="359"/>
      <c r="C243" s="359"/>
      <c r="D243" s="359"/>
    </row>
    <row r="244" spans="2:6" ht="12.75" customHeight="1" x14ac:dyDescent="0.2">
      <c r="C244" s="359"/>
      <c r="D244" s="359"/>
      <c r="E244" s="359"/>
      <c r="F244" s="359"/>
    </row>
    <row r="245" spans="2:6" ht="12.75" customHeight="1" x14ac:dyDescent="0.2">
      <c r="B245" s="359"/>
      <c r="C245" s="359"/>
      <c r="D245" s="359"/>
    </row>
    <row r="246" spans="2:6" ht="12.75" customHeight="1" x14ac:dyDescent="0.2">
      <c r="B246" s="359"/>
      <c r="C246" s="359"/>
      <c r="D246" s="359"/>
      <c r="E246" s="359"/>
      <c r="F246" s="359"/>
    </row>
    <row r="247" spans="2:6" ht="12.75" customHeight="1" x14ac:dyDescent="0.2">
      <c r="B247" s="359"/>
      <c r="C247" s="359"/>
      <c r="D247" s="359"/>
      <c r="E247" s="419"/>
      <c r="F247" s="419"/>
    </row>
    <row r="248" spans="2:6" ht="12.75" customHeight="1" x14ac:dyDescent="0.2">
      <c r="B248" s="359"/>
      <c r="C248" s="359"/>
      <c r="D248" s="359"/>
      <c r="E248" s="359"/>
      <c r="F248" s="359"/>
    </row>
    <row r="249" spans="2:6" ht="12.75" customHeight="1" x14ac:dyDescent="0.2">
      <c r="B249" s="359"/>
      <c r="C249" s="359"/>
      <c r="D249" s="359"/>
      <c r="E249" s="359"/>
      <c r="F249" s="359"/>
    </row>
    <row r="250" spans="2:6" ht="12.75" customHeight="1" x14ac:dyDescent="0.2">
      <c r="B250" s="359"/>
      <c r="C250" s="359"/>
      <c r="D250" s="359"/>
      <c r="E250" s="359"/>
      <c r="F250" s="359"/>
    </row>
    <row r="251" spans="2:6" ht="12.75" customHeight="1" x14ac:dyDescent="0.2">
      <c r="B251" s="359"/>
      <c r="C251" s="359"/>
      <c r="D251" s="359"/>
      <c r="E251" s="359"/>
      <c r="F251" s="359"/>
    </row>
    <row r="252" spans="2:6" ht="12.75" customHeight="1" x14ac:dyDescent="0.2">
      <c r="B252" s="359"/>
      <c r="C252" s="359"/>
      <c r="D252" s="359"/>
      <c r="E252" s="419"/>
      <c r="F252" s="419"/>
    </row>
    <row r="253" spans="2:6" ht="12.75" customHeight="1" x14ac:dyDescent="0.2">
      <c r="B253" s="359"/>
      <c r="C253" s="359"/>
      <c r="D253" s="359"/>
      <c r="E253" s="359"/>
      <c r="F253" s="359"/>
    </row>
    <row r="254" spans="2:6" ht="12.75" customHeight="1" x14ac:dyDescent="0.2">
      <c r="B254" s="359"/>
      <c r="C254" s="359"/>
      <c r="D254" s="359"/>
      <c r="E254" s="359"/>
      <c r="F254" s="359"/>
    </row>
    <row r="255" spans="2:6" ht="12.75" customHeight="1" x14ac:dyDescent="0.2">
      <c r="B255" s="359"/>
      <c r="C255" s="359"/>
      <c r="D255" s="359"/>
      <c r="E255" s="359"/>
      <c r="F255" s="359"/>
    </row>
    <row r="256" spans="2:6" ht="12.75" customHeight="1" x14ac:dyDescent="0.2">
      <c r="B256" s="359"/>
      <c r="C256" s="359"/>
      <c r="D256" s="359"/>
      <c r="E256" s="359"/>
      <c r="F256" s="359"/>
    </row>
    <row r="257" spans="2:6" ht="12.75" customHeight="1" x14ac:dyDescent="0.2">
      <c r="B257" s="359"/>
      <c r="C257" s="359"/>
      <c r="D257" s="359"/>
      <c r="E257" s="359"/>
      <c r="F257" s="359"/>
    </row>
  </sheetData>
  <sheetProtection formatCells="0" formatColumns="0" formatRows="0" insertRows="0"/>
  <mergeCells count="129">
    <mergeCell ref="B212:E212"/>
    <mergeCell ref="B197:L198"/>
    <mergeCell ref="B200:L202"/>
    <mergeCell ref="B208:E208"/>
    <mergeCell ref="B209:E209"/>
    <mergeCell ref="B210:E210"/>
    <mergeCell ref="B211:E211"/>
    <mergeCell ref="B178:C178"/>
    <mergeCell ref="E178:G178"/>
    <mergeCell ref="B179:C179"/>
    <mergeCell ref="E179:G179"/>
    <mergeCell ref="B180:C180"/>
    <mergeCell ref="E180:G180"/>
    <mergeCell ref="B168:C168"/>
    <mergeCell ref="E168:G168"/>
    <mergeCell ref="B175:C176"/>
    <mergeCell ref="E175:G176"/>
    <mergeCell ref="H175:H176"/>
    <mergeCell ref="B177:C177"/>
    <mergeCell ref="E177:G177"/>
    <mergeCell ref="B161:C161"/>
    <mergeCell ref="E161:G161"/>
    <mergeCell ref="B162:C162"/>
    <mergeCell ref="E162:G162"/>
    <mergeCell ref="B164:H164"/>
    <mergeCell ref="B165:C166"/>
    <mergeCell ref="E165:G166"/>
    <mergeCell ref="H165:H166"/>
    <mergeCell ref="B157:H157"/>
    <mergeCell ref="B158:C159"/>
    <mergeCell ref="E158:G159"/>
    <mergeCell ref="H158:H159"/>
    <mergeCell ref="B160:C160"/>
    <mergeCell ref="E160:G160"/>
    <mergeCell ref="B150:C150"/>
    <mergeCell ref="E150:G150"/>
    <mergeCell ref="B151:C151"/>
    <mergeCell ref="E151:G151"/>
    <mergeCell ref="B152:C152"/>
    <mergeCell ref="E152:G152"/>
    <mergeCell ref="B147:C147"/>
    <mergeCell ref="E147:G147"/>
    <mergeCell ref="B148:C148"/>
    <mergeCell ref="E148:G148"/>
    <mergeCell ref="B149:C149"/>
    <mergeCell ref="E149:G149"/>
    <mergeCell ref="B144:C144"/>
    <mergeCell ref="E144:G144"/>
    <mergeCell ref="B145:C145"/>
    <mergeCell ref="E145:G145"/>
    <mergeCell ref="B146:C146"/>
    <mergeCell ref="E146:G146"/>
    <mergeCell ref="M106:M107"/>
    <mergeCell ref="B110:L111"/>
    <mergeCell ref="B126:L127"/>
    <mergeCell ref="B128:L129"/>
    <mergeCell ref="B141:H141"/>
    <mergeCell ref="B142:C143"/>
    <mergeCell ref="E142:G143"/>
    <mergeCell ref="H142:H143"/>
    <mergeCell ref="C106:C107"/>
    <mergeCell ref="G106:G107"/>
    <mergeCell ref="H106:H107"/>
    <mergeCell ref="I106:I107"/>
    <mergeCell ref="J106:J107"/>
    <mergeCell ref="K106:K107"/>
    <mergeCell ref="J74:J75"/>
    <mergeCell ref="K74:K75"/>
    <mergeCell ref="M74:M75"/>
    <mergeCell ref="B92:L93"/>
    <mergeCell ref="B94:L95"/>
    <mergeCell ref="B98:L99"/>
    <mergeCell ref="E61:G61"/>
    <mergeCell ref="H61:I61"/>
    <mergeCell ref="J61:K61"/>
    <mergeCell ref="B67:K67"/>
    <mergeCell ref="B68:K68"/>
    <mergeCell ref="C74:C75"/>
    <mergeCell ref="E74:E75"/>
    <mergeCell ref="G74:G75"/>
    <mergeCell ref="H74:H75"/>
    <mergeCell ref="I74:I75"/>
    <mergeCell ref="G48:H48"/>
    <mergeCell ref="I48:J48"/>
    <mergeCell ref="B59:B60"/>
    <mergeCell ref="C59:G59"/>
    <mergeCell ref="H59:I59"/>
    <mergeCell ref="J59:K59"/>
    <mergeCell ref="C60:G60"/>
    <mergeCell ref="H60:I60"/>
    <mergeCell ref="J60:K60"/>
    <mergeCell ref="E26:J26"/>
    <mergeCell ref="B29:I30"/>
    <mergeCell ref="B32:I32"/>
    <mergeCell ref="J43:K43"/>
    <mergeCell ref="B46:J46"/>
    <mergeCell ref="G47:H47"/>
    <mergeCell ref="I47:J47"/>
    <mergeCell ref="B16:G16"/>
    <mergeCell ref="B17:G17"/>
    <mergeCell ref="B18:G18"/>
    <mergeCell ref="E23:J23"/>
    <mergeCell ref="E24:J24"/>
    <mergeCell ref="E25:J25"/>
    <mergeCell ref="B13:G13"/>
    <mergeCell ref="L13:M13"/>
    <mergeCell ref="B14:G14"/>
    <mergeCell ref="L14:M14"/>
    <mergeCell ref="B15:G15"/>
    <mergeCell ref="L15:M15"/>
    <mergeCell ref="B10:G10"/>
    <mergeCell ref="L10:M10"/>
    <mergeCell ref="B11:G11"/>
    <mergeCell ref="L11:M11"/>
    <mergeCell ref="B12:G12"/>
    <mergeCell ref="L12:M12"/>
    <mergeCell ref="B5:G5"/>
    <mergeCell ref="L5:M5"/>
    <mergeCell ref="B6:G6"/>
    <mergeCell ref="L6:M6"/>
    <mergeCell ref="B7:G7"/>
    <mergeCell ref="B9:G9"/>
    <mergeCell ref="L9:M9"/>
    <mergeCell ref="A1:M1"/>
    <mergeCell ref="B2:K2"/>
    <mergeCell ref="B3:G3"/>
    <mergeCell ref="L3:M3"/>
    <mergeCell ref="B4:G4"/>
    <mergeCell ref="L4:M4"/>
  </mergeCells>
  <pageMargins left="0.7" right="0.7" top="0.75" bottom="0.75" header="0.3" footer="0.3"/>
  <pageSetup scale="88" orientation="landscape" r:id="rId1"/>
  <headerFooter differentFirst="1"/>
  <rowBreaks count="1" manualBreakCount="1">
    <brk id="2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sheetViews>
  <sheetFormatPr defaultRowHeight="15" x14ac:dyDescent="0.25"/>
  <cols>
    <col min="1" max="1" width="11.85546875" customWidth="1"/>
    <col min="2" max="2" width="3.85546875" customWidth="1"/>
    <col min="3" max="3" width="19.140625" customWidth="1"/>
    <col min="7" max="7" width="2.140625" customWidth="1"/>
    <col min="8" max="8" width="19.5703125" customWidth="1"/>
  </cols>
  <sheetData>
    <row r="1" spans="1:8" x14ac:dyDescent="0.25">
      <c r="H1" s="35" t="s">
        <v>104</v>
      </c>
    </row>
    <row r="3" spans="1:8" x14ac:dyDescent="0.25">
      <c r="F3" s="35" t="s">
        <v>24</v>
      </c>
      <c r="H3" s="47">
        <f>Project_Name</f>
        <v>0</v>
      </c>
    </row>
    <row r="4" spans="1:8" x14ac:dyDescent="0.25">
      <c r="H4" s="21"/>
    </row>
    <row r="5" spans="1:8" x14ac:dyDescent="0.25">
      <c r="F5" s="35" t="s">
        <v>103</v>
      </c>
      <c r="H5" s="47"/>
    </row>
    <row r="6" spans="1:8" x14ac:dyDescent="0.25">
      <c r="F6" s="35"/>
      <c r="H6" s="21"/>
    </row>
    <row r="7" spans="1:8" x14ac:dyDescent="0.25">
      <c r="F7" s="35" t="s">
        <v>105</v>
      </c>
      <c r="H7" s="47"/>
    </row>
    <row r="8" spans="1:8" x14ac:dyDescent="0.25">
      <c r="H8" s="21"/>
    </row>
    <row r="9" spans="1:8" x14ac:dyDescent="0.25">
      <c r="F9" s="35" t="s">
        <v>106</v>
      </c>
      <c r="H9" s="48" t="s">
        <v>47</v>
      </c>
    </row>
    <row r="11" spans="1:8" x14ac:dyDescent="0.25">
      <c r="A11" t="s">
        <v>111</v>
      </c>
    </row>
    <row r="40" spans="1:5" x14ac:dyDescent="0.25">
      <c r="A40" s="35" t="s">
        <v>112</v>
      </c>
      <c r="C40" s="36" t="s">
        <v>115</v>
      </c>
    </row>
    <row r="41" spans="1:5" x14ac:dyDescent="0.25">
      <c r="A41" s="35"/>
    </row>
    <row r="42" spans="1:5" x14ac:dyDescent="0.25">
      <c r="A42" s="35"/>
    </row>
    <row r="43" spans="1:5" x14ac:dyDescent="0.25">
      <c r="A43" s="35"/>
    </row>
    <row r="44" spans="1:5" x14ac:dyDescent="0.25">
      <c r="A44" s="35"/>
    </row>
    <row r="45" spans="1:5" x14ac:dyDescent="0.25">
      <c r="A45" s="35" t="s">
        <v>116</v>
      </c>
      <c r="C45" s="11"/>
      <c r="D45" s="11"/>
      <c r="E45" s="11"/>
    </row>
    <row r="46" spans="1:5" x14ac:dyDescent="0.25">
      <c r="A46" s="35"/>
    </row>
    <row r="47" spans="1:5" x14ac:dyDescent="0.25">
      <c r="A47" s="35" t="s">
        <v>105</v>
      </c>
      <c r="C47" s="11"/>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data!$B$33:$B$37</xm:f>
          </x14:formula1>
          <xm:sqref>H9</xm:sqref>
        </x14:dataValidation>
        <x14:dataValidation type="list" allowBlank="1" showInputMessage="1" showErrorMessage="1" xr:uid="{00000000-0002-0000-0100-000001000000}">
          <x14:formula1>
            <xm:f>data!$B$39:$B$41</xm:f>
          </x14:formula1>
          <xm:sqref>C40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heetViews>
  <sheetFormatPr defaultRowHeight="15" x14ac:dyDescent="0.25"/>
  <cols>
    <col min="1" max="1" width="17.85546875" bestFit="1" customWidth="1"/>
    <col min="2" max="2" width="15.5703125" bestFit="1" customWidth="1"/>
  </cols>
  <sheetData>
    <row r="1" spans="1:2" x14ac:dyDescent="0.25">
      <c r="A1" s="28" t="s">
        <v>42</v>
      </c>
      <c r="B1" s="28" t="s">
        <v>47</v>
      </c>
    </row>
    <row r="2" spans="1:2" x14ac:dyDescent="0.25">
      <c r="A2" s="28"/>
      <c r="B2" s="28" t="s">
        <v>43</v>
      </c>
    </row>
    <row r="3" spans="1:2" x14ac:dyDescent="0.25">
      <c r="A3" s="28"/>
      <c r="B3" s="28" t="s">
        <v>118</v>
      </c>
    </row>
    <row r="4" spans="1:2" x14ac:dyDescent="0.25">
      <c r="A4" s="28"/>
      <c r="B4" s="28" t="s">
        <v>44</v>
      </c>
    </row>
    <row r="5" spans="1:2" x14ac:dyDescent="0.25">
      <c r="A5" s="28"/>
      <c r="B5" s="28" t="s">
        <v>45</v>
      </c>
    </row>
    <row r="7" spans="1:2" x14ac:dyDescent="0.25">
      <c r="A7" t="s">
        <v>88</v>
      </c>
      <c r="B7" s="28" t="s">
        <v>47</v>
      </c>
    </row>
    <row r="8" spans="1:2" x14ac:dyDescent="0.25">
      <c r="B8" s="28" t="s">
        <v>89</v>
      </c>
    </row>
    <row r="9" spans="1:2" x14ac:dyDescent="0.25">
      <c r="B9" s="28" t="s">
        <v>90</v>
      </c>
    </row>
    <row r="10" spans="1:2" x14ac:dyDescent="0.25">
      <c r="B10" s="28" t="s">
        <v>91</v>
      </c>
    </row>
    <row r="13" spans="1:2" x14ac:dyDescent="0.25">
      <c r="A13" t="s">
        <v>49</v>
      </c>
      <c r="B13" s="28" t="s">
        <v>47</v>
      </c>
    </row>
    <row r="14" spans="1:2" x14ac:dyDescent="0.25">
      <c r="B14" s="28" t="s">
        <v>99</v>
      </c>
    </row>
    <row r="15" spans="1:2" x14ac:dyDescent="0.25">
      <c r="B15" s="28" t="s">
        <v>58</v>
      </c>
    </row>
    <row r="16" spans="1:2" x14ac:dyDescent="0.25">
      <c r="B16" s="28" t="s">
        <v>84</v>
      </c>
    </row>
    <row r="17" spans="1:2" x14ac:dyDescent="0.25">
      <c r="B17" s="28" t="s">
        <v>50</v>
      </c>
    </row>
    <row r="18" spans="1:2" x14ac:dyDescent="0.25">
      <c r="B18" s="28" t="s">
        <v>51</v>
      </c>
    </row>
    <row r="19" spans="1:2" x14ac:dyDescent="0.25">
      <c r="B19" s="28" t="s">
        <v>52</v>
      </c>
    </row>
    <row r="20" spans="1:2" x14ac:dyDescent="0.25">
      <c r="B20" s="28" t="s">
        <v>53</v>
      </c>
    </row>
    <row r="21" spans="1:2" x14ac:dyDescent="0.25">
      <c r="B21" s="28" t="s">
        <v>55</v>
      </c>
    </row>
    <row r="22" spans="1:2" x14ac:dyDescent="0.25">
      <c r="B22" s="28" t="s">
        <v>54</v>
      </c>
    </row>
    <row r="23" spans="1:2" x14ac:dyDescent="0.25">
      <c r="B23" s="28" t="s">
        <v>56</v>
      </c>
    </row>
    <row r="24" spans="1:2" x14ac:dyDescent="0.25">
      <c r="B24" s="28" t="s">
        <v>57</v>
      </c>
    </row>
    <row r="25" spans="1:2" x14ac:dyDescent="0.25">
      <c r="B25" s="28" t="s">
        <v>102</v>
      </c>
    </row>
    <row r="26" spans="1:2" x14ac:dyDescent="0.25">
      <c r="B26" s="28" t="s">
        <v>71</v>
      </c>
    </row>
    <row r="28" spans="1:2" x14ac:dyDescent="0.25">
      <c r="A28" t="s">
        <v>75</v>
      </c>
      <c r="B28" s="28" t="s">
        <v>47</v>
      </c>
    </row>
    <row r="29" spans="1:2" x14ac:dyDescent="0.25">
      <c r="B29" s="28" t="s">
        <v>76</v>
      </c>
    </row>
    <row r="30" spans="1:2" x14ac:dyDescent="0.25">
      <c r="B30" s="28" t="s">
        <v>77</v>
      </c>
    </row>
    <row r="33" spans="1:2" x14ac:dyDescent="0.25">
      <c r="A33" t="s">
        <v>107</v>
      </c>
      <c r="B33" s="28" t="s">
        <v>47</v>
      </c>
    </row>
    <row r="34" spans="1:2" x14ac:dyDescent="0.25">
      <c r="B34" s="28" t="s">
        <v>117</v>
      </c>
    </row>
    <row r="35" spans="1:2" x14ac:dyDescent="0.25">
      <c r="B35" s="28" t="s">
        <v>110</v>
      </c>
    </row>
    <row r="36" spans="1:2" x14ac:dyDescent="0.25">
      <c r="B36" s="28" t="s">
        <v>108</v>
      </c>
    </row>
    <row r="37" spans="1:2" x14ac:dyDescent="0.25">
      <c r="B37" s="28" t="s">
        <v>109</v>
      </c>
    </row>
    <row r="39" spans="1:2" x14ac:dyDescent="0.25">
      <c r="A39" t="s">
        <v>113</v>
      </c>
      <c r="B39" s="28" t="s">
        <v>115</v>
      </c>
    </row>
    <row r="40" spans="1:2" x14ac:dyDescent="0.25">
      <c r="B40" s="28" t="s">
        <v>114</v>
      </c>
    </row>
    <row r="41" spans="1:2" x14ac:dyDescent="0.25">
      <c r="B41" s="28" t="s">
        <v>119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Maximum Dev Cost</vt:lpstr>
      <vt:lpstr>Square Footage</vt:lpstr>
      <vt:lpstr>Sources and Uses</vt:lpstr>
      <vt:lpstr>LIHTC Eligible Basis</vt:lpstr>
      <vt:lpstr>LIHTC Calc</vt:lpstr>
      <vt:lpstr>Financing Terms</vt:lpstr>
      <vt:lpstr>WSHFC use only</vt:lpstr>
      <vt:lpstr>data</vt:lpstr>
      <vt:lpstr>'Financing Terms'!Print_Area</vt:lpstr>
      <vt:lpstr>'LIHTC Eligible Basis'!Print_Area</vt:lpstr>
      <vt:lpstr>'Sources and Uses'!Print_Area</vt:lpstr>
      <vt:lpstr>'Sources and Uses'!Print_Titles</vt:lpstr>
      <vt:lpstr>Project_Name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Sojung Choi</cp:lastModifiedBy>
  <cp:lastPrinted>2019-02-15T17:45:59Z</cp:lastPrinted>
  <dcterms:created xsi:type="dcterms:W3CDTF">2011-09-21T19:37:25Z</dcterms:created>
  <dcterms:modified xsi:type="dcterms:W3CDTF">2022-12-14T02:34:18Z</dcterms:modified>
</cp:coreProperties>
</file>