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hfc1-my.sharepoint.com/personal/dietrich_schmitz_wshfc_org/Documents/Desktop/"/>
    </mc:Choice>
  </mc:AlternateContent>
  <xr:revisionPtr revIDLastSave="57" documentId="13_ncr:1_{A4C73D69-512C-42A6-8EDF-C84D40C6EB32}" xr6:coauthVersionLast="47" xr6:coauthVersionMax="47" xr10:uidLastSave="{22F2B946-4028-49A1-98B5-C923048A74FA}"/>
  <workbookProtection lockStructure="1"/>
  <bookViews>
    <workbookView xWindow="-110" yWindow="-110" windowWidth="34620" windowHeight="13900" xr2:uid="{AD96470C-53E7-4006-84CA-F406E887CEE7}"/>
  </bookViews>
  <sheets>
    <sheet name="Covenant Needs Assessment" sheetId="3" r:id="rId1"/>
    <sheet name="DataSheet" sheetId="2" state="hidden" r:id="rId2"/>
  </sheets>
  <definedNames>
    <definedName name="AllowedBlanks">'Covenant Needs Assessment'!$D$17</definedName>
    <definedName name="BlankCellsAllowed">'Covenant Needs Assessment'!$D$17</definedName>
    <definedName name="DPA_Offered">#REF!</definedName>
    <definedName name="DPA_Program_Limit">#REF!</definedName>
    <definedName name="ExternalData_1" localSheetId="1" hidden="1">DataSheet!$I$1:$J$40</definedName>
    <definedName name="FlagTotal">#REF!</definedName>
    <definedName name="Front_End_DTI">#REF!</definedName>
    <definedName name="FullyFilledFlag">'Covenant Needs Assessment'!$C$17</definedName>
    <definedName name="Lower_of_Two">#REF!</definedName>
    <definedName name="Max_LTV">#REF!</definedName>
    <definedName name="UnderIncomeLimitFlag">'Covenant Needs Assessment'!$D$10</definedName>
    <definedName name="UnderInfomeLimitFlag">'Covenant Needs Assessment'!$D$10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10" i="3" s="1"/>
  <c r="C9" i="3" s="1"/>
  <c r="B13" i="3"/>
  <c r="D4" i="3"/>
  <c r="B2" i="3"/>
  <c r="C17" i="3" l="1"/>
  <c r="B17" i="3" s="1"/>
  <c r="E1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AF7D6D-432E-4839-9CA3-421FC68F6C59}" keepAlive="1" name="Query - Section8_FY24" description="Connection to the 'Section8_FY24' query in the workbook." type="5" refreshedVersion="8" background="1" saveData="1">
    <dbPr connection="Provider=Microsoft.Mashup.OleDb.1;Data Source=$Workbook$;Location=Section8_FY24;Extended Properties=&quot;&quot;" command="SELECT * FROM [Section8_FY24]"/>
  </connection>
</connections>
</file>

<file path=xl/sharedStrings.xml><?xml version="1.0" encoding="utf-8"?>
<sst xmlns="http://schemas.openxmlformats.org/spreadsheetml/2006/main" count="79" uniqueCount="76">
  <si>
    <t>Borrower Name</t>
  </si>
  <si>
    <t>WSHFC Loan #</t>
  </si>
  <si>
    <t>FirstMtgType</t>
  </si>
  <si>
    <t>FHA</t>
  </si>
  <si>
    <t>USDA</t>
  </si>
  <si>
    <t>HUD 184</t>
  </si>
  <si>
    <t>VA</t>
  </si>
  <si>
    <t>&lt;Please Select&gt;</t>
  </si>
  <si>
    <t>DPA Program</t>
  </si>
  <si>
    <t>Front-End DTI</t>
  </si>
  <si>
    <t>Sales Price</t>
  </si>
  <si>
    <t>Appraised Value</t>
  </si>
  <si>
    <t>Max LTV</t>
  </si>
  <si>
    <t>Max Loan Amount</t>
  </si>
  <si>
    <t>DPA Program Limit</t>
  </si>
  <si>
    <t>Total Housing Payment</t>
  </si>
  <si>
    <t>MinCon%</t>
  </si>
  <si>
    <t>MinCon$</t>
  </si>
  <si>
    <t>MinConThisLoan</t>
  </si>
  <si>
    <t>DTI Under 25% OK</t>
  </si>
  <si>
    <t>HARD</t>
  </si>
  <si>
    <t>Date</t>
  </si>
  <si>
    <t>Please use most recent Loan Application to Complete this form - only use current info.</t>
  </si>
  <si>
    <t>Conv. With Non-Occupant CB</t>
  </si>
  <si>
    <t>Conv. Manu Home (not MH Advantage)</t>
  </si>
  <si>
    <t>Conventional</t>
  </si>
  <si>
    <t>Total Monthly Application Income</t>
  </si>
  <si>
    <t>Covenant Homeownership Program</t>
  </si>
  <si>
    <t>Covenant DPA Amount</t>
  </si>
  <si>
    <t>Needs Assessment</t>
  </si>
  <si>
    <t>Allowable Borrower Paid Closing Costs</t>
  </si>
  <si>
    <t>County_Name</t>
  </si>
  <si>
    <t>100% 2024 AMI</t>
  </si>
  <si>
    <t>Adams County</t>
  </si>
  <si>
    <t>Asotin County</t>
  </si>
  <si>
    <t>Benton County</t>
  </si>
  <si>
    <t>Chelan County</t>
  </si>
  <si>
    <t>Clallam County</t>
  </si>
  <si>
    <t>Clark County</t>
  </si>
  <si>
    <t>Columbia County</t>
  </si>
  <si>
    <t>Cowlitz County</t>
  </si>
  <si>
    <t>Douglas County</t>
  </si>
  <si>
    <t>Ferry County</t>
  </si>
  <si>
    <t>Franklin County</t>
  </si>
  <si>
    <t>Garfield County</t>
  </si>
  <si>
    <t>Grant County</t>
  </si>
  <si>
    <t>Grays Harbor County</t>
  </si>
  <si>
    <t>Island County</t>
  </si>
  <si>
    <t>Jefferson County</t>
  </si>
  <si>
    <t>King County</t>
  </si>
  <si>
    <t>Kitsap County</t>
  </si>
  <si>
    <t>Kittitas County</t>
  </si>
  <si>
    <t>Klickitat County</t>
  </si>
  <si>
    <t>Lewis County</t>
  </si>
  <si>
    <t>Lincoln County</t>
  </si>
  <si>
    <t>Mason County</t>
  </si>
  <si>
    <t>Okanogan County</t>
  </si>
  <si>
    <t>Pacific County</t>
  </si>
  <si>
    <t>Pend Oreille County</t>
  </si>
  <si>
    <t>Pierce County</t>
  </si>
  <si>
    <t>San Juan County</t>
  </si>
  <si>
    <t>Skagit County</t>
  </si>
  <si>
    <t>Skamania County</t>
  </si>
  <si>
    <t>Snohomish County</t>
  </si>
  <si>
    <t>Spokane County</t>
  </si>
  <si>
    <t>Stevens County</t>
  </si>
  <si>
    <t>Thurston County</t>
  </si>
  <si>
    <t>Wahkiakum County</t>
  </si>
  <si>
    <t>Walla Walla County</t>
  </si>
  <si>
    <t>Whatcom County</t>
  </si>
  <si>
    <t>Whitman County</t>
  </si>
  <si>
    <t>Yakima County</t>
  </si>
  <si>
    <t>County</t>
  </si>
  <si>
    <t>County 100% AMI Limit</t>
  </si>
  <si>
    <t>All fields must be entered for final number.</t>
  </si>
  <si>
    <t>&lt;Must NOT include cost of Temp or Perm Buydown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</si>
</sst>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7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2" fillId="3" borderId="0" xfId="0" applyFont="1" applyFill="1"/>
    <xf numFmtId="165" fontId="2" fillId="3" borderId="0" xfId="2" applyNumberFormat="1" applyFont="1" applyFill="1" applyProtection="1"/>
    <xf numFmtId="10" fontId="2" fillId="3" borderId="0" xfId="1" applyNumberFormat="1" applyFont="1" applyFill="1" applyProtection="1"/>
    <xf numFmtId="6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3" fillId="3" borderId="0" xfId="0" applyFont="1" applyFill="1"/>
    <xf numFmtId="14" fontId="2" fillId="3" borderId="0" xfId="0" applyNumberFormat="1" applyFont="1" applyFill="1"/>
    <xf numFmtId="44" fontId="2" fillId="3" borderId="0" xfId="2" applyFont="1" applyFill="1" applyProtection="1"/>
    <xf numFmtId="44" fontId="2" fillId="2" borderId="0" xfId="2" applyFont="1" applyFill="1" applyProtection="1">
      <protection locked="0"/>
    </xf>
    <xf numFmtId="44" fontId="3" fillId="3" borderId="0" xfId="2" applyFont="1" applyFill="1" applyAlignment="1" applyProtection="1">
      <alignment horizontal="center"/>
    </xf>
    <xf numFmtId="0" fontId="5" fillId="3" borderId="0" xfId="0" applyFont="1" applyFill="1"/>
    <xf numFmtId="165" fontId="0" fillId="0" borderId="0" xfId="2" applyNumberFormat="1" applyFont="1"/>
    <xf numFmtId="0" fontId="6" fillId="3" borderId="0" xfId="0" applyFont="1" applyFill="1"/>
    <xf numFmtId="0" fontId="3" fillId="2" borderId="0" xfId="0" applyFont="1" applyFill="1" applyProtection="1">
      <protection locked="0"/>
    </xf>
    <xf numFmtId="0" fontId="2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7" fontId="2" fillId="3" borderId="0" xfId="1" applyNumberFormat="1" applyFont="1" applyFill="1"/>
    <xf numFmtId="0" fontId="7" fillId="3" borderId="0" xfId="0" applyFont="1" applyFill="1"/>
  </cellXfs>
  <cellStyles count="3">
    <cellStyle name="Currency" xfId="2" builtinId="4"/>
    <cellStyle name="Normal" xfId="0" builtinId="0"/>
    <cellStyle name="Percent" xfId="1" builtinId="5"/>
  </cellStyles>
  <dxfs count="4">
    <dxf>
      <numFmt numFmtId="165" formatCode="_(&quot;$&quot;* #,##0_);_(&quot;$&quot;* \(#,##0\);_(&quot;$&quot;* &quot;-&quot;??_);_(@_)"/>
    </dxf>
    <dxf>
      <numFmt numFmtId="0" formatCode="General"/>
    </dxf>
    <dxf>
      <numFmt numFmtId="0" formatCode="General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45ED09C-E410-43DF-8594-371D365696CA}" autoFormatId="16" applyNumberFormats="0" applyBorderFormats="0" applyFontFormats="0" applyPatternFormats="0" applyAlignmentFormats="0" applyWidthHeightFormats="0">
  <queryTableRefresh nextId="3">
    <queryTableFields count="2">
      <queryTableField id="1" name="County_Name" tableColumnId="1"/>
      <queryTableField id="2" name="median2024" tableColumnId="2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93194A-4BBC-41AE-A3CF-5616FDAA2D4D}" name="FirstTble" displayName="FirstTble" ref="A1:B9" totalsRowShown="0">
  <autoFilter ref="A1:B9" xr:uid="{DA93194A-4BBC-41AE-A3CF-5616FDAA2D4D}"/>
  <sortState xmlns:xlrd2="http://schemas.microsoft.com/office/spreadsheetml/2017/richdata2" ref="A2:B9">
    <sortCondition ref="A1:A9"/>
  </sortState>
  <tableColumns count="2">
    <tableColumn id="1" xr3:uid="{42060958-5E59-4B49-AFB0-B8EE7E65C75C}" name="FirstMtgType"/>
    <tableColumn id="2" xr3:uid="{E9470D8E-608C-45D0-B152-9EA7B3DBCEFB}" name="Max LTV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D0D414-7299-405E-99B9-81A8A3589F28}" name="DPA_Tbl" displayName="DPA_Tbl" ref="A11:F12" totalsRowShown="0">
  <autoFilter ref="A11:F12" xr:uid="{08D0D414-7299-405E-99B9-81A8A3589F28}"/>
  <sortState xmlns:xlrd2="http://schemas.microsoft.com/office/spreadsheetml/2017/richdata2" ref="A12:F21">
    <sortCondition ref="A11:A21"/>
  </sortState>
  <tableColumns count="6">
    <tableColumn id="1" xr3:uid="{4B287CE6-3B34-4980-9AA6-0356D6B358EE}" name="DPA Program"/>
    <tableColumn id="2" xr3:uid="{C9AE680E-FA7E-49DC-8A4A-32976362E0FA}" name="Max Loan Amount"/>
    <tableColumn id="3" xr3:uid="{60630E39-7CE4-4B2E-894A-09092E78B5F6}" name="MinCon%" dataDxfId="3" dataCellStyle="Percent"/>
    <tableColumn id="4" xr3:uid="{349D101C-3083-4677-B349-C2DD44018F1B}" name="MinCon$"/>
    <tableColumn id="5" xr3:uid="{C6333CBC-4413-4378-89AF-0DCE5FA50FAB}" name="MinConThisLoan" dataDxfId="2">
      <calculatedColumnFormula>MAX(#REF!*DPA_Tbl[[#This Row],[MinCon%]],DPA_Tbl[[#This Row],[MinCon$]])</calculatedColumnFormula>
    </tableColumn>
    <tableColumn id="6" xr3:uid="{8C3A049F-C263-4D5D-8C4F-425CD7760B9A}" name="DTI Under 25% OK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0AF500-B8B3-4C47-ACA8-635520143DE4}" name="CountyLimits" displayName="CountyLimits" ref="I1:J40" tableType="queryTable" totalsRowShown="0">
  <autoFilter ref="I1:J40" xr:uid="{C00AF500-B8B3-4C47-ACA8-635520143DE4}"/>
  <tableColumns count="2">
    <tableColumn id="1" xr3:uid="{6D388A1C-EC76-4ADB-893B-53F9C049D690}" uniqueName="1" name="County_Name" queryTableFieldId="1" dataDxfId="1"/>
    <tableColumn id="2" xr3:uid="{9C1BE872-7685-48D3-9648-D95E55B4AA97}" uniqueName="2" name="100% 2024 AMI" queryTableFieldId="2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EF77-5EFD-4E2F-9CC8-CD11533E6B4D}">
  <sheetPr>
    <pageSetUpPr fitToPage="1"/>
  </sheetPr>
  <dimension ref="A1:D17"/>
  <sheetViews>
    <sheetView tabSelected="1" workbookViewId="0">
      <selection activeCell="B1" sqref="B1"/>
    </sheetView>
  </sheetViews>
  <sheetFormatPr defaultColWidth="0" defaultRowHeight="14.5" zeroHeight="1" x14ac:dyDescent="0.35"/>
  <cols>
    <col min="1" max="1" width="41.08984375" bestFit="1" customWidth="1"/>
    <col min="2" max="2" width="31.7265625" customWidth="1"/>
    <col min="3" max="3" width="23.26953125" bestFit="1" customWidth="1"/>
    <col min="4" max="4" width="28.81640625" customWidth="1"/>
    <col min="5" max="16384" width="8.7265625" hidden="1"/>
  </cols>
  <sheetData>
    <row r="1" spans="1:4" ht="18.5" x14ac:dyDescent="0.45">
      <c r="A1" s="4" t="s">
        <v>0</v>
      </c>
      <c r="B1" s="8"/>
      <c r="C1" s="18" t="s">
        <v>29</v>
      </c>
      <c r="D1" s="18"/>
    </row>
    <row r="2" spans="1:4" ht="18.5" x14ac:dyDescent="0.45">
      <c r="A2" s="4" t="s">
        <v>21</v>
      </c>
      <c r="B2" s="10">
        <f ca="1">NOW()</f>
        <v>45757.569819444441</v>
      </c>
      <c r="C2" s="4"/>
      <c r="D2" s="4"/>
    </row>
    <row r="3" spans="1:4" ht="18.5" x14ac:dyDescent="0.45">
      <c r="A3" s="4" t="s">
        <v>1</v>
      </c>
      <c r="B3" s="8"/>
      <c r="C3" s="4"/>
      <c r="D3" s="4" t="s">
        <v>14</v>
      </c>
    </row>
    <row r="4" spans="1:4" ht="18.5" x14ac:dyDescent="0.45">
      <c r="A4" s="4" t="s">
        <v>8</v>
      </c>
      <c r="B4" s="9" t="s">
        <v>27</v>
      </c>
      <c r="C4" s="4"/>
      <c r="D4" s="5">
        <f>VLOOKUP(B4,DPA_Tbl[#All],2,FALSE)</f>
        <v>150000</v>
      </c>
    </row>
    <row r="5" spans="1:4" ht="18.5" x14ac:dyDescent="0.45">
      <c r="A5" s="4"/>
      <c r="B5" s="4"/>
      <c r="C5" s="4"/>
      <c r="D5" s="5" t="s">
        <v>73</v>
      </c>
    </row>
    <row r="6" spans="1:4" ht="18.5" x14ac:dyDescent="0.45">
      <c r="A6" s="4" t="s">
        <v>72</v>
      </c>
      <c r="B6" s="17" t="s">
        <v>33</v>
      </c>
      <c r="C6" s="4"/>
      <c r="D6" s="5">
        <f>VLOOKUP(B6,CountyLimits[#All],2,FALSE)</f>
        <v>72700</v>
      </c>
    </row>
    <row r="7" spans="1:4" x14ac:dyDescent="0.35">
      <c r="A7" s="19" t="s">
        <v>22</v>
      </c>
      <c r="B7" s="19"/>
      <c r="C7" s="19"/>
      <c r="D7" s="19"/>
    </row>
    <row r="8" spans="1:4" x14ac:dyDescent="0.35">
      <c r="A8" s="19"/>
      <c r="B8" s="19"/>
      <c r="C8" s="19"/>
      <c r="D8" s="19"/>
    </row>
    <row r="9" spans="1:4" ht="18.5" x14ac:dyDescent="0.45">
      <c r="A9" s="4" t="s">
        <v>26</v>
      </c>
      <c r="B9" s="7"/>
      <c r="C9" s="14" t="str">
        <f>IF(UnderIncomeLimitFlag=1,"&lt;= Per Loan Transmittal","ERROR - Max Income Allowed is $"&amp;ROUND((D6/12),2))</f>
        <v>&lt;= Per Loan Transmittal</v>
      </c>
      <c r="D9" s="4"/>
    </row>
    <row r="10" spans="1:4" ht="18.5" x14ac:dyDescent="0.45">
      <c r="A10" s="4" t="s">
        <v>10</v>
      </c>
      <c r="B10" s="7"/>
      <c r="C10" s="4"/>
      <c r="D10" s="16">
        <f>IF(B9&lt;=(D6/12),1,0)</f>
        <v>1</v>
      </c>
    </row>
    <row r="11" spans="1:4" ht="18.5" x14ac:dyDescent="0.45">
      <c r="A11" s="4" t="s">
        <v>11</v>
      </c>
      <c r="B11" s="7"/>
      <c r="C11" s="4" t="s">
        <v>74</v>
      </c>
      <c r="D11" s="4"/>
    </row>
    <row r="12" spans="1:4" ht="18.5" x14ac:dyDescent="0.45">
      <c r="A12" s="4" t="s">
        <v>15</v>
      </c>
      <c r="B12" s="7"/>
      <c r="C12" s="4"/>
      <c r="D12" s="4"/>
    </row>
    <row r="13" spans="1:4" ht="18.5" x14ac:dyDescent="0.45">
      <c r="A13" s="4" t="s">
        <v>9</v>
      </c>
      <c r="B13" s="6" t="str">
        <f>IFERROR(B12/B9,"Please enter above information")</f>
        <v>Please enter above information</v>
      </c>
      <c r="C13" s="4"/>
      <c r="D13" s="4"/>
    </row>
    <row r="14" spans="1:4" ht="18.5" x14ac:dyDescent="0.45">
      <c r="A14" s="4" t="s">
        <v>30</v>
      </c>
      <c r="B14" s="12"/>
      <c r="C14" s="21" t="s">
        <v>75</v>
      </c>
      <c r="D14" s="4"/>
    </row>
    <row r="15" spans="1:4" ht="18.5" x14ac:dyDescent="0.45">
      <c r="A15" s="4"/>
      <c r="B15" s="11"/>
      <c r="C15" s="20"/>
      <c r="D15" s="4"/>
    </row>
    <row r="16" spans="1:4" ht="18.5" x14ac:dyDescent="0.45">
      <c r="A16" s="4"/>
      <c r="B16" s="4"/>
      <c r="C16" s="4"/>
      <c r="D16" s="4"/>
    </row>
    <row r="17" spans="1:4" ht="18.5" x14ac:dyDescent="0.45">
      <c r="A17" s="4" t="s">
        <v>28</v>
      </c>
      <c r="B17" s="13">
        <f ca="1">IF(B13&lt;0.25,"DTI must be higher than 25%",ROUNDDOWN(MIN(SUM(MIN(150000,0.2*MIN(B10:B11))))+B14,0)*FullyFilledFlag*UnderIncomeLimitFlag)</f>
        <v>0</v>
      </c>
      <c r="C17" s="16">
        <f ca="1">IF(COUNTBLANK(A1:D13)=D17,1,0)</f>
        <v>0</v>
      </c>
      <c r="D17" s="16">
        <v>23</v>
      </c>
    </row>
  </sheetData>
  <sheetProtection sheet="1" selectLockedCells="1"/>
  <mergeCells count="2">
    <mergeCell ref="C1:D1"/>
    <mergeCell ref="A7:D8"/>
  </mergeCells>
  <dataValidations count="1">
    <dataValidation type="list" allowBlank="1" showInputMessage="1" showErrorMessage="1" sqref="B4" xr:uid="{AFEEDD6E-7FE6-4EB4-A778-8B297D8D00BA}">
      <formula1>INDIRECT("DPA_Tbl[DPA Program]")</formula1>
    </dataValidation>
  </dataValidations>
  <pageMargins left="0.7" right="0.7" top="0.75" bottom="0.75" header="0.3" footer="0.3"/>
  <pageSetup scale="8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C6C160-C5A7-4248-BAB0-E036B21E953F}">
          <x14:formula1>
            <xm:f>DataSheet!$I$2:$I$40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7041-5B1D-4508-9DB9-3A8AA1CC5B96}">
  <dimension ref="A1:J40"/>
  <sheetViews>
    <sheetView topLeftCell="A10" workbookViewId="0">
      <selection activeCell="I13" sqref="I13"/>
    </sheetView>
  </sheetViews>
  <sheetFormatPr defaultRowHeight="14.5" x14ac:dyDescent="0.35"/>
  <cols>
    <col min="1" max="1" width="46.81640625" bestFit="1" customWidth="1"/>
    <col min="2" max="2" width="13.54296875" customWidth="1"/>
    <col min="3" max="3" width="11.81640625" bestFit="1" customWidth="1"/>
    <col min="4" max="4" width="22.81640625" customWidth="1"/>
    <col min="5" max="5" width="17.08984375" bestFit="1" customWidth="1"/>
    <col min="6" max="6" width="24.1796875" customWidth="1"/>
    <col min="9" max="9" width="18.453125" bestFit="1" customWidth="1"/>
    <col min="10" max="10" width="17.26953125" bestFit="1" customWidth="1"/>
  </cols>
  <sheetData>
    <row r="1" spans="1:10" x14ac:dyDescent="0.35">
      <c r="A1" t="s">
        <v>2</v>
      </c>
      <c r="B1" t="s">
        <v>12</v>
      </c>
      <c r="I1" t="s">
        <v>31</v>
      </c>
      <c r="J1" s="15" t="s">
        <v>32</v>
      </c>
    </row>
    <row r="2" spans="1:10" x14ac:dyDescent="0.35">
      <c r="A2" t="s">
        <v>7</v>
      </c>
      <c r="B2" s="1">
        <v>0</v>
      </c>
      <c r="I2" t="s">
        <v>33</v>
      </c>
      <c r="J2" s="15">
        <v>72700</v>
      </c>
    </row>
    <row r="3" spans="1:10" x14ac:dyDescent="0.35">
      <c r="A3" t="s">
        <v>25</v>
      </c>
      <c r="B3" s="1">
        <v>0.97</v>
      </c>
      <c r="I3" t="s">
        <v>34</v>
      </c>
      <c r="J3" s="15">
        <v>84300</v>
      </c>
    </row>
    <row r="4" spans="1:10" x14ac:dyDescent="0.35">
      <c r="A4" t="s">
        <v>24</v>
      </c>
      <c r="B4" s="1">
        <v>0.95</v>
      </c>
      <c r="I4" t="s">
        <v>35</v>
      </c>
      <c r="J4" s="15">
        <v>99900</v>
      </c>
    </row>
    <row r="5" spans="1:10" x14ac:dyDescent="0.35">
      <c r="A5" t="s">
        <v>23</v>
      </c>
      <c r="B5" s="1">
        <v>0.95</v>
      </c>
      <c r="I5" t="s">
        <v>36</v>
      </c>
      <c r="J5" s="15">
        <v>100300</v>
      </c>
    </row>
    <row r="6" spans="1:10" x14ac:dyDescent="0.35">
      <c r="A6" t="s">
        <v>3</v>
      </c>
      <c r="B6" s="3">
        <v>0.96499999999999997</v>
      </c>
      <c r="I6" t="s">
        <v>37</v>
      </c>
      <c r="J6" s="15">
        <v>93900</v>
      </c>
    </row>
    <row r="7" spans="1:10" x14ac:dyDescent="0.35">
      <c r="A7" t="s">
        <v>5</v>
      </c>
      <c r="B7" s="1">
        <v>1</v>
      </c>
      <c r="I7" t="s">
        <v>38</v>
      </c>
      <c r="J7" s="15">
        <v>116900</v>
      </c>
    </row>
    <row r="8" spans="1:10" x14ac:dyDescent="0.35">
      <c r="A8" t="s">
        <v>4</v>
      </c>
      <c r="B8" s="1">
        <v>1</v>
      </c>
      <c r="I8" t="s">
        <v>39</v>
      </c>
      <c r="J8" s="15">
        <v>101300</v>
      </c>
    </row>
    <row r="9" spans="1:10" x14ac:dyDescent="0.35">
      <c r="A9" t="s">
        <v>6</v>
      </c>
      <c r="B9" s="1">
        <v>1</v>
      </c>
      <c r="I9" t="s">
        <v>40</v>
      </c>
      <c r="J9" s="15">
        <v>86400</v>
      </c>
    </row>
    <row r="10" spans="1:10" x14ac:dyDescent="0.35">
      <c r="I10" t="s">
        <v>41</v>
      </c>
      <c r="J10" s="15">
        <v>100300</v>
      </c>
    </row>
    <row r="11" spans="1:10" x14ac:dyDescent="0.35">
      <c r="A11" t="s">
        <v>8</v>
      </c>
      <c r="B11" t="s">
        <v>13</v>
      </c>
      <c r="C11" t="s">
        <v>16</v>
      </c>
      <c r="D11" t="s">
        <v>17</v>
      </c>
      <c r="E11" t="s">
        <v>18</v>
      </c>
      <c r="F11" t="s">
        <v>19</v>
      </c>
      <c r="I11" t="s">
        <v>42</v>
      </c>
      <c r="J11" s="15">
        <v>75500</v>
      </c>
    </row>
    <row r="12" spans="1:10" x14ac:dyDescent="0.35">
      <c r="A12" t="s">
        <v>27</v>
      </c>
      <c r="B12">
        <v>150000</v>
      </c>
      <c r="C12" s="2">
        <v>0</v>
      </c>
      <c r="D12">
        <v>0</v>
      </c>
      <c r="E12" t="e">
        <f>MAX(#REF!*DPA_Tbl[[#This Row],[MinCon%]],DPA_Tbl[[#This Row],[MinCon$]])</f>
        <v>#REF!</v>
      </c>
      <c r="F12" t="s">
        <v>20</v>
      </c>
      <c r="I12" t="s">
        <v>43</v>
      </c>
      <c r="J12" s="15">
        <v>99900</v>
      </c>
    </row>
    <row r="13" spans="1:10" x14ac:dyDescent="0.35">
      <c r="C13" s="2"/>
      <c r="I13" t="s">
        <v>44</v>
      </c>
      <c r="J13" s="15">
        <v>79500</v>
      </c>
    </row>
    <row r="14" spans="1:10" x14ac:dyDescent="0.35">
      <c r="C14" s="2"/>
      <c r="I14" t="s">
        <v>45</v>
      </c>
      <c r="J14" s="15">
        <v>81800</v>
      </c>
    </row>
    <row r="15" spans="1:10" x14ac:dyDescent="0.35">
      <c r="C15" s="2"/>
      <c r="I15" t="s">
        <v>46</v>
      </c>
      <c r="J15" s="15">
        <v>80800</v>
      </c>
    </row>
    <row r="16" spans="1:10" x14ac:dyDescent="0.35">
      <c r="C16" s="2"/>
      <c r="I16" t="s">
        <v>47</v>
      </c>
      <c r="J16" s="15">
        <v>102000</v>
      </c>
    </row>
    <row r="17" spans="3:10" x14ac:dyDescent="0.35">
      <c r="C17" s="2"/>
      <c r="I17" t="s">
        <v>48</v>
      </c>
      <c r="J17" s="15">
        <v>88300</v>
      </c>
    </row>
    <row r="18" spans="3:10" x14ac:dyDescent="0.35">
      <c r="C18" s="2"/>
      <c r="I18" t="s">
        <v>49</v>
      </c>
      <c r="J18" s="15">
        <v>147400</v>
      </c>
    </row>
    <row r="19" spans="3:10" x14ac:dyDescent="0.35">
      <c r="C19" s="2"/>
      <c r="I19" t="s">
        <v>50</v>
      </c>
      <c r="J19" s="15">
        <v>119700</v>
      </c>
    </row>
    <row r="20" spans="3:10" x14ac:dyDescent="0.35">
      <c r="C20" s="2"/>
      <c r="I20" t="s">
        <v>51</v>
      </c>
      <c r="J20" s="15">
        <v>99800</v>
      </c>
    </row>
    <row r="21" spans="3:10" x14ac:dyDescent="0.35">
      <c r="C21" s="2"/>
      <c r="I21" t="s">
        <v>52</v>
      </c>
      <c r="J21" s="15">
        <v>84900</v>
      </c>
    </row>
    <row r="22" spans="3:10" x14ac:dyDescent="0.35">
      <c r="I22" t="s">
        <v>53</v>
      </c>
      <c r="J22" s="15">
        <v>89000</v>
      </c>
    </row>
    <row r="23" spans="3:10" x14ac:dyDescent="0.35">
      <c r="I23" t="s">
        <v>54</v>
      </c>
      <c r="J23" s="15">
        <v>83800</v>
      </c>
    </row>
    <row r="24" spans="3:10" x14ac:dyDescent="0.35">
      <c r="I24" t="s">
        <v>55</v>
      </c>
      <c r="J24" s="15">
        <v>99000</v>
      </c>
    </row>
    <row r="25" spans="3:10" x14ac:dyDescent="0.35">
      <c r="I25" t="s">
        <v>56</v>
      </c>
      <c r="J25" s="15">
        <v>72800</v>
      </c>
    </row>
    <row r="26" spans="3:10" x14ac:dyDescent="0.35">
      <c r="I26" t="s">
        <v>57</v>
      </c>
      <c r="J26" s="15">
        <v>82400</v>
      </c>
    </row>
    <row r="27" spans="3:10" x14ac:dyDescent="0.35">
      <c r="I27" t="s">
        <v>58</v>
      </c>
      <c r="J27" s="15">
        <v>80300</v>
      </c>
    </row>
    <row r="28" spans="3:10" x14ac:dyDescent="0.35">
      <c r="I28" t="s">
        <v>59</v>
      </c>
      <c r="J28" s="15">
        <v>112300</v>
      </c>
    </row>
    <row r="29" spans="3:10" x14ac:dyDescent="0.35">
      <c r="I29" t="s">
        <v>60</v>
      </c>
      <c r="J29" s="15">
        <v>104700</v>
      </c>
    </row>
    <row r="30" spans="3:10" x14ac:dyDescent="0.35">
      <c r="I30" t="s">
        <v>61</v>
      </c>
      <c r="J30" s="15">
        <v>102800</v>
      </c>
    </row>
    <row r="31" spans="3:10" x14ac:dyDescent="0.35">
      <c r="I31" t="s">
        <v>62</v>
      </c>
      <c r="J31" s="15">
        <v>116900</v>
      </c>
    </row>
    <row r="32" spans="3:10" x14ac:dyDescent="0.35">
      <c r="I32" t="s">
        <v>63</v>
      </c>
      <c r="J32" s="15">
        <v>147400</v>
      </c>
    </row>
    <row r="33" spans="9:10" x14ac:dyDescent="0.35">
      <c r="I33" t="s">
        <v>64</v>
      </c>
      <c r="J33" s="15">
        <v>100100</v>
      </c>
    </row>
    <row r="34" spans="9:10" x14ac:dyDescent="0.35">
      <c r="I34" t="s">
        <v>65</v>
      </c>
      <c r="J34" s="15">
        <v>82800</v>
      </c>
    </row>
    <row r="35" spans="9:10" x14ac:dyDescent="0.35">
      <c r="I35" t="s">
        <v>66</v>
      </c>
      <c r="J35" s="15">
        <v>116700</v>
      </c>
    </row>
    <row r="36" spans="9:10" x14ac:dyDescent="0.35">
      <c r="I36" t="s">
        <v>67</v>
      </c>
      <c r="J36" s="15">
        <v>72600</v>
      </c>
    </row>
    <row r="37" spans="9:10" x14ac:dyDescent="0.35">
      <c r="I37" t="s">
        <v>68</v>
      </c>
      <c r="J37" s="15">
        <v>90200</v>
      </c>
    </row>
    <row r="38" spans="9:10" x14ac:dyDescent="0.35">
      <c r="I38" t="s">
        <v>69</v>
      </c>
      <c r="J38" s="15">
        <v>106300</v>
      </c>
    </row>
    <row r="39" spans="9:10" x14ac:dyDescent="0.35">
      <c r="I39" t="s">
        <v>70</v>
      </c>
      <c r="J39" s="15">
        <v>93400</v>
      </c>
    </row>
    <row r="40" spans="9:10" x14ac:dyDescent="0.35">
      <c r="I40" t="s">
        <v>71</v>
      </c>
      <c r="J40" s="15">
        <v>78600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8 E A A B Q S w M E F A A C A A g A 6 m L Q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6 m L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p i 0 F i l 8 H a g 6 Q E A A F k G A A A T A B w A R m 9 y b X V s Y X M v U 2 V j d G l v b j E u b S C i G A A o o B Q A A A A A A A A A A A A A A A A A A A A A A A A A A A B 9 l F 9 L w z A U x d 8 H + w 6 h v n R Q h k 6 d g b E H K Y q C i L i B y B g l t n e u m C a S p v 5 h 7 L u b 2 H r r 7 J 1 9 a f k l O f d y c 0 5 L S G 2 u F Z v V 7 6 N J v 9 f v l W t h I P t h P L l 8 H J 2 w K Z N g + z 3 m n p m u T A q O X H y k I I d x Z Q w o + 6 D N y 5 P W L + F g s 7 g V B U y D H Y F g u V 3 E W l m 3 c x n V O g f B n d G F t q 7 W F Y g M T B k 4 0 b l 4 k j B s V h o e 1 i U j t m j 4 u Z S z V E h h y q k 1 F S w H K B m v h X p 2 i v P P V 2 j l 5 k a o c q V N E W t Z F c o v l i F R P 9 p s g l X + 6 j 7 Y t b L j k 6 H f u Y 3 Y J i h t V X 5 z 6 w i z 8 G E b L C x Q u x 1 O l B t D 5 8 S 6 y h I 3 X 5 G k O v t n l T y b 6 k r Z z 2 6 5 + J s n t / v P J F a / K 1 q 0 A G t 0 V 7 O A L B d q d O i u r r M m T w + T I x q P a H x M 4 z 3 a p z Q e 0 / i M x r y L L 2 6 u q b 4 9 J v r 2 m O j b Y 6 J v j 4 m + P S b 6 9 p j o 2 2 O i b 8 n p e X N 6 3 p y e N 6 f n z e l 5 c 3 r e n J 4 3 7 8 x 7 2 2 b y M p c W / C / l X r / / y v g M p P t D e B b + y W 3 E Q K R r F i 7 q 1 C 3 d k e D h P B i 0 k v d Q 6 D e 3 v c 7 z L 9 F 6 o c H h 3 9 o R x r s N N G Z 4 N 7 W d o H a y 2 c a R C h n m C t O C + c B E Y A b Q 9 e h z d D Z 6 G d 2 L f k W H o i f R h e g 7 d B p 6 C 9 2 E / k H H o E f Q F e g D v P n m r r e D f i 9 X + 6 5 j 8 g V Q S w E C L Q A U A A I A C A D q Y t B Y 8 W r f s q Q A A A D 2 A A A A E g A A A A A A A A A A A A A A A A A A A A A A Q 2 9 u Z m l n L 1 B h Y 2 t h Z 2 U u e G 1 s U E s B A i 0 A F A A C A A g A 6 m L Q W A / K 6 a u k A A A A 6 Q A A A B M A A A A A A A A A A A A A A A A A 8 A A A A F t D b 2 5 0 Z W 5 0 X 1 R 5 c G V z X S 5 4 b W x Q S w E C L Q A U A A I A C A D q Y t B Y p f B 2 o O k B A A B Z B g A A E w A A A A A A A A A A A A A A A A D h A Q A A R m 9 y b X V s Y X M v U 2 V j d G l v b j E u b V B L B Q Y A A A A A A w A D A M I A A A A X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3 C g A A A A A A A N U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d G l v b j h f R l k y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w Y m E 1 M W Z k L T g 0 O T A t N D M 4 N y 1 h Y T c y L T R i O T J m Z j M 2 O D Y 3 Y y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0 N v d W 5 0 e U x p b W l 0 c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d W 5 0 e V 9 O Y W 1 l J n F 1 b 3 Q 7 L C Z x d W 9 0 O 2 1 l Z G l h b j I w M j Q m c X V v d D t d I i A v P j x F b n R y e S B U e X B l P S J G a W x s Q 2 9 s d W 1 u V H l w Z X M i I F Z h b H V l P S J z Q m d N P S I g L z 4 8 R W 5 0 c n k g V H l w Z T 0 i R m l s b E x h c 3 R V c G R h d G V k I i B W Y W x 1 Z T 0 i Z D I w M j Q t M D Q t M D R U M j I 6 N T M 6 N T k u N z g w M T A x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Y 3 R p b 2 4 4 X 0 Z Z M j Q v Q X V 0 b 1 J l b W 9 2 Z W R D b 2 x 1 b W 5 z M S 5 7 Q 2 9 1 b n R 5 X 0 5 h b W U s M H 0 m c X V v d D s s J n F 1 b 3 Q 7 U 2 V j d G l v b j E v U 2 V j d G l v b j h f R l k y N C 9 B d X R v U m V t b 3 Z l Z E N v b H V t b n M x L n t t Z W R p Y W 4 y M D I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N l Y 3 R p b 2 4 4 X 0 Z Z M j Q v Q X V 0 b 1 J l b W 9 2 Z W R D b 2 x 1 b W 5 z M S 5 7 Q 2 9 1 b n R 5 X 0 5 h b W U s M H 0 m c X V v d D s s J n F 1 b 3 Q 7 U 2 V j d G l v b j E v U 2 V j d G l v b j h f R l k y N C 9 B d X R v U m V t b 3 Z l Z E N v b H V t b n M x L n t t Z W R p Y W 4 y M D I 0 L D F 9 J n F 1 b 3 Q 7 X S w m c X V v d D t S Z W x h d G l v b n N o a X B J b m Z v J n F 1 b 3 Q 7 O l t d f S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2 V j d G l v b j h f R l k y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N 0 a W 9 u O F 9 G W T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3 R p b 2 4 4 X 0 Z Z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N 0 a W 9 u O F 9 G W T I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3 R p b 2 4 4 X 0 Z Z M j Q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m I E g O d l i k O W s a E A z A e e K Q A A A A A C A A A A A A A D Z g A A w A A A A B A A A A C Q f P 0 T m r M B + D c 9 j H r F z q T B A A A A A A S A A A C g A A A A E A A A A G q c 8 c L D z 7 5 T t l i g 3 1 X D J + Z Q A A A A l s H / J Y / m N 2 l 4 f X 6 u E o f Q d R W v 3 3 r A A Q v W i z E 0 p c J c u F i l l Q g L h y g U M s J f M e z 1 S K Y A 1 7 Z H f 8 X F v I U 3 s H R z q 7 E e 1 3 E M 0 z V U 7 n J 4 / R 1 E u E r 6 N b M U A A A A p z 2 V n o m / N I g r E / 5 Y 7 1 u e 2 L l F K K 4 = < / D a t a M a s h u p > 
</file>

<file path=customXml/itemProps1.xml><?xml version="1.0" encoding="utf-8"?>
<ds:datastoreItem xmlns:ds="http://schemas.openxmlformats.org/officeDocument/2006/customXml" ds:itemID="{22923A27-F8FB-4E54-B0D9-EE687233E1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Covenant Needs Assessment</vt:lpstr>
      <vt:lpstr>DataSheet</vt:lpstr>
      <vt:lpstr>AllowedBlanks</vt:lpstr>
      <vt:lpstr>BlankCellsAllowed</vt:lpstr>
      <vt:lpstr>FullyFilledFlag</vt:lpstr>
      <vt:lpstr>UnderIncomeLimitFlag</vt:lpstr>
      <vt:lpstr>UnderInfomeLimitFlag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Dietrich Schmitz</cp:lastModifiedBy>
  <cp:lastPrinted>2024-06-04T19:00:11Z</cp:lastPrinted>
  <dcterms:created xsi:type="dcterms:W3CDTF">2021-11-18T18:08:35Z</dcterms:created>
  <dcterms:modified xsi:type="dcterms:W3CDTF">2025-04-10T20:40:38Z</dcterms:modified>
</cp:coreProperties>
</file>