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hfc1-my.sharepoint.com/personal/margret_graham_wshfc_org/Documents/"/>
    </mc:Choice>
  </mc:AlternateContent>
  <xr:revisionPtr revIDLastSave="31" documentId="8_{8FE124CF-B768-4E88-B998-DBC038E1EAE3}" xr6:coauthVersionLast="47" xr6:coauthVersionMax="47" xr10:uidLastSave="{FBEF88AD-221F-4222-B20C-1AA813F04AA1}"/>
  <bookViews>
    <workbookView xWindow="-120" yWindow="480" windowWidth="20730" windowHeight="11160" xr2:uid="{2EADBD35-238E-4C19-AB55-0960792FC2DF}"/>
  </bookViews>
  <sheets>
    <sheet name="Allocations by List" sheetId="1" r:id="rId1"/>
    <sheet name="Alloations by Points" sheetId="2" r:id="rId2"/>
    <sheet name="Sheet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2" l="1"/>
  <c r="J40" i="2"/>
  <c r="I40" i="2"/>
  <c r="K29" i="2"/>
  <c r="J29" i="2"/>
  <c r="I29" i="2"/>
  <c r="K25" i="2"/>
  <c r="K43" i="2" s="1"/>
  <c r="J25" i="2"/>
  <c r="J43" i="2" s="1"/>
  <c r="I25" i="2"/>
  <c r="I43" i="2" s="1"/>
  <c r="I72" i="1"/>
  <c r="K70" i="1"/>
  <c r="J70" i="1"/>
  <c r="I70" i="1"/>
  <c r="O69" i="1"/>
  <c r="N69" i="1"/>
  <c r="M69" i="1"/>
  <c r="L69" i="1"/>
  <c r="K69" i="1"/>
  <c r="J60" i="1"/>
  <c r="J58" i="1" s="1"/>
  <c r="I60" i="1"/>
  <c r="I58" i="1"/>
  <c r="J53" i="1"/>
  <c r="I53" i="1"/>
  <c r="J45" i="1"/>
  <c r="I45" i="1"/>
  <c r="J40" i="1"/>
  <c r="I40" i="1"/>
  <c r="J35" i="1"/>
  <c r="J33" i="1" s="1"/>
  <c r="I35" i="1"/>
  <c r="I33" i="1"/>
  <c r="J30" i="1"/>
  <c r="I30" i="1"/>
  <c r="I26" i="1" s="1"/>
  <c r="J26" i="1"/>
  <c r="J16" i="1"/>
  <c r="I16" i="1"/>
  <c r="J12" i="1"/>
  <c r="J69" i="1" s="1"/>
  <c r="I12" i="1"/>
  <c r="I69" i="1" s="1"/>
  <c r="J42" i="2" l="1"/>
  <c r="I42" i="2"/>
  <c r="K42" i="2"/>
</calcChain>
</file>

<file path=xl/sharedStrings.xml><?xml version="1.0" encoding="utf-8"?>
<sst xmlns="http://schemas.openxmlformats.org/spreadsheetml/2006/main" count="319" uniqueCount="149">
  <si>
    <t>Legend:</t>
  </si>
  <si>
    <t>WASHINGTON STATE HOUSING FINANCE COMMISSION</t>
  </si>
  <si>
    <t>Lists 1-4: New Production</t>
  </si>
  <si>
    <t xml:space="preserve">Bonds with 4% Housing Tax Credit Program </t>
  </si>
  <si>
    <t>2022 Allocation List</t>
  </si>
  <si>
    <t>King County Requests</t>
  </si>
  <si>
    <t>Balance of State Requests</t>
  </si>
  <si>
    <t>Total Applications:</t>
  </si>
  <si>
    <t>Total Requested:  $561,098,624</t>
  </si>
  <si>
    <t>**Waiting List Projects (Alphabetic order)</t>
  </si>
  <si>
    <t>Total Allocations:</t>
  </si>
  <si>
    <t>Total Allocations:  $249,261,103</t>
  </si>
  <si>
    <t xml:space="preserve">     Total homes financed: 1,431</t>
  </si>
  <si>
    <t>% of Low-Income Housing Units and Set-Asides</t>
  </si>
  <si>
    <t>List #</t>
  </si>
  <si>
    <t>Buckets/Pools</t>
  </si>
  <si>
    <t>Project Sponsor</t>
  </si>
  <si>
    <t>Community Based Organization</t>
  </si>
  <si>
    <t>City</t>
  </si>
  <si>
    <t>County</t>
  </si>
  <si>
    <t>Points</t>
  </si>
  <si>
    <t>Tax-Exempt    Bond Request</t>
  </si>
  <si>
    <t>Recycled/Taxable Bond Request</t>
  </si>
  <si>
    <t>Total Low-Income Units</t>
  </si>
  <si>
    <t>50% AMI</t>
  </si>
  <si>
    <t>60% AMI</t>
  </si>
  <si>
    <t>Elderly</t>
  </si>
  <si>
    <t>Large Households</t>
  </si>
  <si>
    <t xml:space="preserve">New Production/Public Leverage/King </t>
  </si>
  <si>
    <t>Polaris at Totem Lake</t>
  </si>
  <si>
    <t>Inland Construction and Development</t>
  </si>
  <si>
    <t>Hopelink</t>
  </si>
  <si>
    <t>Kirkland</t>
  </si>
  <si>
    <t>King</t>
  </si>
  <si>
    <t>El Centro de la Raza at Columbia City</t>
  </si>
  <si>
    <t>El Centro de la Raza</t>
  </si>
  <si>
    <t>Seattle</t>
  </si>
  <si>
    <t>Bryant Manor Redevelopment Phase I</t>
  </si>
  <si>
    <t>First A.M.E. Housing Association</t>
  </si>
  <si>
    <t>First A.M.E Housing Association</t>
  </si>
  <si>
    <t>**</t>
  </si>
  <si>
    <t>Creekside Village</t>
  </si>
  <si>
    <t>Shelter America Group</t>
  </si>
  <si>
    <t>N/A</t>
  </si>
  <si>
    <t>Vashon</t>
  </si>
  <si>
    <t>Elements at Georgetown</t>
  </si>
  <si>
    <t>TWG Development</t>
  </si>
  <si>
    <t>Georgetown Community Dev. Auth.</t>
  </si>
  <si>
    <t>Mercy Angle Lake Family Housing</t>
  </si>
  <si>
    <t>Mercy Housing Northwest</t>
  </si>
  <si>
    <t>Arc of King County</t>
  </si>
  <si>
    <t>SeaTac</t>
  </si>
  <si>
    <t>MLK Mixed Use</t>
  </si>
  <si>
    <t>Low Income Housing Institute (LIHI)</t>
  </si>
  <si>
    <t>SRM NE Seattle</t>
  </si>
  <si>
    <t>SRM Development, LLC</t>
  </si>
  <si>
    <t>Via7</t>
  </si>
  <si>
    <t>Mount Baker Housing Association</t>
  </si>
  <si>
    <t>New Production/Public Leverage/Balance of State</t>
  </si>
  <si>
    <t>KWA 15TH &amp; Tacoma</t>
  </si>
  <si>
    <t>Korean Women's Association</t>
  </si>
  <si>
    <t>Tacoma</t>
  </si>
  <si>
    <t>Pierce</t>
  </si>
  <si>
    <t>Millworks Family Housing</t>
  </si>
  <si>
    <t>Whatcom Family YMCA</t>
  </si>
  <si>
    <t>Bellingham</t>
  </si>
  <si>
    <t>Whatcom</t>
  </si>
  <si>
    <t>The Lookout</t>
  </si>
  <si>
    <t>Southport Financial Services</t>
  </si>
  <si>
    <t>Anchor Church</t>
  </si>
  <si>
    <t>New Production/No Public Leverage/King and Snohomish</t>
  </si>
  <si>
    <t>Ovation at Paine Field</t>
  </si>
  <si>
    <t>DevCo, LLC</t>
  </si>
  <si>
    <t>Rise Up Academy</t>
  </si>
  <si>
    <t>Everett</t>
  </si>
  <si>
    <t>Snohomish</t>
  </si>
  <si>
    <t>Village at 47th</t>
  </si>
  <si>
    <t>Veterans Village</t>
  </si>
  <si>
    <t>Tukwila</t>
  </si>
  <si>
    <t>New Production/No Public Leverage/Balance of State</t>
  </si>
  <si>
    <t>Copper Way Apartments</t>
  </si>
  <si>
    <t>Spanaway</t>
  </si>
  <si>
    <t>Eastern and NP Hotel Rehabilitation</t>
  </si>
  <si>
    <t>Interim Community Dev. Assn.</t>
  </si>
  <si>
    <t>Pacific Apartments Rehabilitation</t>
  </si>
  <si>
    <t>Plymouth Housing</t>
  </si>
  <si>
    <t>The Madison</t>
  </si>
  <si>
    <t>Englewood Gardens</t>
  </si>
  <si>
    <t>Shelter Resources, Inc./HopeSource</t>
  </si>
  <si>
    <t>Yakima</t>
  </si>
  <si>
    <t>Pine Ridge Apartments</t>
  </si>
  <si>
    <t>DH&amp;G</t>
  </si>
  <si>
    <t>West African Community Council</t>
  </si>
  <si>
    <t>Chancery Place</t>
  </si>
  <si>
    <t>Catholic Housing Services of West. Wash.</t>
  </si>
  <si>
    <t>No applications received</t>
  </si>
  <si>
    <t>Statewide Bond Round Totals:</t>
  </si>
  <si>
    <t>Total Requested:</t>
  </si>
  <si>
    <t xml:space="preserve">Total Allocations: </t>
  </si>
  <si>
    <t>Allocations by List:</t>
  </si>
  <si>
    <t>Applications Received</t>
  </si>
  <si>
    <t>Applications Allocated</t>
  </si>
  <si>
    <t>List 1</t>
  </si>
  <si>
    <t>New/Public Leverage/     King and SnoCo</t>
  </si>
  <si>
    <t>List 2</t>
  </si>
  <si>
    <t>New/Public Leverage/ Balance of State</t>
  </si>
  <si>
    <t>List 3</t>
  </si>
  <si>
    <t>New/No Public Leverage/ King and SnoCo</t>
  </si>
  <si>
    <t>1 (1*)</t>
  </si>
  <si>
    <t>List 4</t>
  </si>
  <si>
    <t>New/No Public Leverage/ Balance of State</t>
  </si>
  <si>
    <t>(1*)</t>
  </si>
  <si>
    <t>List 5</t>
  </si>
  <si>
    <t>Acq-Rehab/ Public Leverage/ King and SnoCo</t>
  </si>
  <si>
    <t>List 6</t>
  </si>
  <si>
    <t>Acq-Rehab/ Public Leverage/ Balance of State</t>
  </si>
  <si>
    <t>List 7</t>
  </si>
  <si>
    <t>Acq-Rehab/ No Public Leverage/ King and SnoCo</t>
  </si>
  <si>
    <t>List 8</t>
  </si>
  <si>
    <t>Acq-Rehab/ No Public Leverage/Balance of State</t>
  </si>
  <si>
    <t>* Projects pioritized on waiting list</t>
  </si>
  <si>
    <t>WASHINGTON STATE HOUSING FINANCE COMMISSION
Bonds with 4% Housing Tax Credit Program Reservations List</t>
  </si>
  <si>
    <t>Total Applications: 21</t>
  </si>
  <si>
    <t>Total Allocations: 10</t>
  </si>
  <si>
    <t>Priority</t>
  </si>
  <si>
    <t>Target*</t>
  </si>
  <si>
    <t>Allocation List</t>
  </si>
  <si>
    <t>Allocation List + Waiting List</t>
  </si>
  <si>
    <t>Acq-Rehab</t>
  </si>
  <si>
    <t>15-25%</t>
  </si>
  <si>
    <t>Outside King/Snohomish</t>
  </si>
  <si>
    <t>Public Leverage</t>
  </si>
  <si>
    <t>50-60%</t>
  </si>
  <si>
    <t xml:space="preserve">* Note that projects may fall into several categories, thus the targets do not add up to 100%. </t>
  </si>
  <si>
    <t>Project Name</t>
  </si>
  <si>
    <t>Tax-Exempt Bond Request</t>
  </si>
  <si>
    <t>Interim Community Development Assn</t>
  </si>
  <si>
    <t>Awarded Subtotal</t>
  </si>
  <si>
    <t>Allocation contingent on availability of Bond Cap</t>
  </si>
  <si>
    <t>Applications not competitvely ranked</t>
  </si>
  <si>
    <t>Catholic Housing Services of Western Washington</t>
  </si>
  <si>
    <t>Georgetown Community Development Authority</t>
  </si>
  <si>
    <t>Applications/Available Bond Cap</t>
  </si>
  <si>
    <t>* Percentages are based on $ amounts</t>
  </si>
  <si>
    <t>Lists 5-8: Preservation (Acquisition-Rehab)</t>
  </si>
  <si>
    <t>Preservation/Public Leverage/King</t>
  </si>
  <si>
    <t>Preservation/Public Leverage/Balance of State</t>
  </si>
  <si>
    <t>Preservation/No Public Leverage/King and Snohomish</t>
  </si>
  <si>
    <t>Preservation/No Public Leverage/Balance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</si>
</sst>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20"/>
      <color theme="3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65">
    <xf numFmtId="0" fontId="0" fillId="0" borderId="0" xfId="0"/>
    <xf numFmtId="0" fontId="7" fillId="0" borderId="0" xfId="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0" xfId="9" applyNumberFormat="1" applyFont="1" applyBorder="1" applyAlignment="1">
      <alignment horizontal="center" vertical="center" wrapText="1"/>
    </xf>
    <xf numFmtId="0" fontId="6" fillId="0" borderId="0" xfId="9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" xfId="5" applyFont="1" applyBorder="1" applyAlignment="1"/>
    <xf numFmtId="0" fontId="8" fillId="0" borderId="3" xfId="5" applyFont="1" applyBorder="1" applyAlignment="1"/>
    <xf numFmtId="0" fontId="7" fillId="0" borderId="0" xfId="9" applyFont="1" applyBorder="1" applyAlignment="1">
      <alignment horizontal="center" vertical="center"/>
    </xf>
    <xf numFmtId="0" fontId="9" fillId="0" borderId="4" xfId="0" applyFont="1" applyBorder="1" applyAlignment="1">
      <alignment horizontal="left" indent="1"/>
    </xf>
    <xf numFmtId="0" fontId="9" fillId="0" borderId="5" xfId="0" applyFont="1" applyBorder="1"/>
    <xf numFmtId="0" fontId="9" fillId="5" borderId="4" xfId="8" applyFont="1" applyBorder="1" applyAlignment="1">
      <alignment horizontal="left" indent="1"/>
    </xf>
    <xf numFmtId="0" fontId="9" fillId="5" borderId="5" xfId="8" applyFont="1" applyBorder="1" applyAlignment="1"/>
    <xf numFmtId="0" fontId="9" fillId="3" borderId="4" xfId="6" applyFont="1" applyBorder="1" applyAlignment="1">
      <alignment horizontal="left" indent="1"/>
    </xf>
    <xf numFmtId="0" fontId="9" fillId="3" borderId="5" xfId="6" applyFont="1" applyBorder="1" applyAlignment="1"/>
    <xf numFmtId="0" fontId="10" fillId="0" borderId="0" xfId="5" applyFont="1" applyBorder="1" applyAlignment="1">
      <alignment horizontal="right" vertical="center"/>
    </xf>
    <xf numFmtId="0" fontId="10" fillId="0" borderId="0" xfId="5" applyFont="1" applyBorder="1" applyAlignment="1">
      <alignment horizontal="left" vertical="center"/>
    </xf>
    <xf numFmtId="0" fontId="11" fillId="0" borderId="0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164" fontId="10" fillId="0" borderId="0" xfId="2" applyNumberFormat="1" applyFont="1" applyBorder="1" applyAlignment="1">
      <alignment vertical="center" wrapText="1"/>
    </xf>
    <xf numFmtId="164" fontId="12" fillId="0" borderId="0" xfId="0" applyNumberFormat="1" applyFont="1"/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vertical="center"/>
    </xf>
    <xf numFmtId="0" fontId="11" fillId="0" borderId="0" xfId="5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164" fontId="11" fillId="0" borderId="0" xfId="2" applyNumberFormat="1" applyFont="1" applyBorder="1" applyAlignment="1">
      <alignment vertical="center" wrapText="1"/>
    </xf>
    <xf numFmtId="164" fontId="11" fillId="0" borderId="0" xfId="5" applyNumberFormat="1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1" fillId="0" borderId="0" xfId="9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2" applyNumberFormat="1" applyFont="1" applyAlignment="1">
      <alignment horizontal="fill"/>
    </xf>
    <xf numFmtId="164" fontId="0" fillId="6" borderId="9" xfId="0" applyNumberFormat="1" applyFill="1" applyBorder="1"/>
    <xf numFmtId="0" fontId="0" fillId="6" borderId="10" xfId="0" applyFill="1" applyBorder="1"/>
    <xf numFmtId="165" fontId="0" fillId="0" borderId="0" xfId="2" applyNumberFormat="1" applyFont="1" applyAlignment="1">
      <alignment horizontal="center"/>
    </xf>
    <xf numFmtId="0" fontId="12" fillId="5" borderId="0" xfId="8" applyFont="1" applyBorder="1" applyAlignment="1">
      <alignment horizontal="left" indent="1"/>
    </xf>
    <xf numFmtId="0" fontId="14" fillId="5" borderId="8" xfId="8" applyFont="1" applyBorder="1"/>
    <xf numFmtId="0" fontId="12" fillId="5" borderId="8" xfId="8" applyFont="1" applyBorder="1"/>
    <xf numFmtId="0" fontId="12" fillId="5" borderId="8" xfId="8" applyFont="1" applyBorder="1" applyAlignment="1">
      <alignment horizontal="center"/>
    </xf>
    <xf numFmtId="164" fontId="9" fillId="5" borderId="8" xfId="8" applyNumberFormat="1" applyFont="1" applyBorder="1"/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164" fontId="15" fillId="0" borderId="0" xfId="2" applyNumberFormat="1" applyFont="1" applyBorder="1"/>
    <xf numFmtId="166" fontId="15" fillId="0" borderId="0" xfId="1" applyNumberFormat="1" applyFont="1" applyFill="1" applyBorder="1" applyAlignment="1">
      <alignment horizontal="left" indent="1"/>
    </xf>
    <xf numFmtId="165" fontId="15" fillId="0" borderId="0" xfId="2" applyNumberFormat="1" applyFont="1" applyAlignment="1">
      <alignment horizontal="fill"/>
    </xf>
    <xf numFmtId="0" fontId="15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164" fontId="15" fillId="0" borderId="8" xfId="2" applyNumberFormat="1" applyFont="1" applyBorder="1"/>
    <xf numFmtId="0" fontId="9" fillId="0" borderId="0" xfId="0" applyFont="1"/>
    <xf numFmtId="1" fontId="9" fillId="0" borderId="0" xfId="2" applyNumberFormat="1" applyFont="1" applyBorder="1"/>
    <xf numFmtId="166" fontId="9" fillId="0" borderId="0" xfId="1" applyNumberFormat="1" applyFont="1" applyBorder="1"/>
    <xf numFmtId="165" fontId="9" fillId="0" borderId="0" xfId="2" applyNumberFormat="1" applyFont="1" applyAlignment="1">
      <alignment horizontal="fill"/>
    </xf>
    <xf numFmtId="0" fontId="0" fillId="0" borderId="0" xfId="0" applyAlignment="1">
      <alignment horizontal="left" indent="1"/>
    </xf>
    <xf numFmtId="0" fontId="16" fillId="0" borderId="0" xfId="0" applyFont="1"/>
    <xf numFmtId="164" fontId="0" fillId="0" borderId="0" xfId="2" applyNumberFormat="1" applyFont="1" applyBorder="1"/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165" fontId="17" fillId="0" borderId="0" xfId="2" applyNumberFormat="1" applyFont="1" applyFill="1" applyBorder="1" applyAlignment="1">
      <alignment horizontal="left" indent="1"/>
    </xf>
    <xf numFmtId="164" fontId="17" fillId="0" borderId="0" xfId="2" applyNumberFormat="1" applyFont="1" applyFill="1" applyBorder="1"/>
    <xf numFmtId="164" fontId="17" fillId="0" borderId="0" xfId="2" applyNumberFormat="1" applyFont="1" applyFill="1" applyBorder="1" applyAlignment="1">
      <alignment horizontal="left" indent="1"/>
    </xf>
    <xf numFmtId="166" fontId="17" fillId="0" borderId="0" xfId="1" applyNumberFormat="1" applyFont="1" applyFill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8" fillId="0" borderId="16" xfId="0" applyFont="1" applyBorder="1" applyAlignment="1">
      <alignment horizontal="left" indent="1"/>
    </xf>
    <xf numFmtId="0" fontId="18" fillId="0" borderId="16" xfId="0" applyFont="1" applyBorder="1" applyAlignment="1">
      <alignment horizontal="center"/>
    </xf>
    <xf numFmtId="165" fontId="18" fillId="0" borderId="16" xfId="2" applyNumberFormat="1" applyFont="1" applyFill="1" applyBorder="1" applyAlignment="1">
      <alignment horizontal="left" indent="1"/>
    </xf>
    <xf numFmtId="164" fontId="19" fillId="0" borderId="16" xfId="2" applyNumberFormat="1" applyFont="1" applyBorder="1"/>
    <xf numFmtId="164" fontId="18" fillId="0" borderId="16" xfId="2" applyNumberFormat="1" applyFont="1" applyFill="1" applyBorder="1" applyAlignment="1">
      <alignment horizontal="left" indent="1"/>
    </xf>
    <xf numFmtId="166" fontId="18" fillId="0" borderId="16" xfId="1" applyNumberFormat="1" applyFont="1" applyFill="1" applyBorder="1" applyAlignment="1">
      <alignment horizontal="left" indent="1"/>
    </xf>
    <xf numFmtId="0" fontId="12" fillId="4" borderId="0" xfId="7" applyFont="1" applyBorder="1" applyAlignment="1">
      <alignment horizontal="left" indent="1"/>
    </xf>
    <xf numFmtId="0" fontId="14" fillId="4" borderId="0" xfId="7" applyFont="1" applyBorder="1"/>
    <xf numFmtId="0" fontId="12" fillId="4" borderId="0" xfId="7" applyFont="1" applyBorder="1"/>
    <xf numFmtId="0" fontId="12" fillId="4" borderId="0" xfId="7" applyFont="1" applyBorder="1" applyAlignment="1">
      <alignment horizontal="center"/>
    </xf>
    <xf numFmtId="164" fontId="9" fillId="4" borderId="0" xfId="7" applyNumberFormat="1" applyFont="1" applyBorder="1"/>
    <xf numFmtId="164" fontId="15" fillId="0" borderId="0" xfId="2" applyNumberFormat="1" applyFont="1" applyBorder="1" applyAlignment="1">
      <alignment horizontal="right" indent="1"/>
    </xf>
    <xf numFmtId="165" fontId="9" fillId="0" borderId="0" xfId="2" applyNumberFormat="1" applyFont="1"/>
    <xf numFmtId="167" fontId="9" fillId="0" borderId="0" xfId="3" applyNumberFormat="1" applyFont="1"/>
    <xf numFmtId="164" fontId="4" fillId="0" borderId="0" xfId="2" applyNumberFormat="1" applyFont="1" applyBorder="1"/>
    <xf numFmtId="164" fontId="9" fillId="0" borderId="0" xfId="2" applyNumberFormat="1" applyFont="1" applyAlignment="1">
      <alignment horizontal="right" indent="1"/>
    </xf>
    <xf numFmtId="0" fontId="12" fillId="5" borderId="8" xfId="8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indent="1"/>
    </xf>
    <xf numFmtId="164" fontId="18" fillId="0" borderId="0" xfId="2" applyNumberFormat="1" applyFont="1"/>
    <xf numFmtId="164" fontId="18" fillId="0" borderId="0" xfId="2" applyNumberFormat="1" applyFont="1" applyAlignment="1">
      <alignment horizontal="right" indent="1"/>
    </xf>
    <xf numFmtId="0" fontId="18" fillId="0" borderId="0" xfId="0" applyFont="1"/>
    <xf numFmtId="165" fontId="0" fillId="0" borderId="0" xfId="2" applyNumberFormat="1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indent="1"/>
    </xf>
    <xf numFmtId="164" fontId="20" fillId="0" borderId="0" xfId="2" applyNumberFormat="1" applyFont="1"/>
    <xf numFmtId="0" fontId="20" fillId="0" borderId="0" xfId="0" applyFont="1"/>
    <xf numFmtId="0" fontId="0" fillId="0" borderId="0" xfId="0" applyAlignment="1">
      <alignment horizontal="right" indent="1"/>
    </xf>
    <xf numFmtId="164" fontId="0" fillId="0" borderId="0" xfId="2" applyNumberFormat="1" applyFont="1"/>
    <xf numFmtId="0" fontId="12" fillId="4" borderId="8" xfId="7" applyFont="1" applyBorder="1" applyAlignment="1">
      <alignment horizontal="left" indent="1"/>
    </xf>
    <xf numFmtId="0" fontId="14" fillId="4" borderId="8" xfId="7" applyFont="1" applyBorder="1"/>
    <xf numFmtId="0" fontId="12" fillId="4" borderId="8" xfId="7" applyFont="1" applyBorder="1"/>
    <xf numFmtId="0" fontId="12" fillId="4" borderId="8" xfId="7" applyFont="1" applyBorder="1" applyAlignment="1">
      <alignment horizontal="center"/>
    </xf>
    <xf numFmtId="164" fontId="9" fillId="4" borderId="8" xfId="7" applyNumberFormat="1" applyFont="1" applyBorder="1"/>
    <xf numFmtId="0" fontId="17" fillId="0" borderId="0" xfId="0" applyFont="1" applyAlignment="1">
      <alignment horizontal="right" indent="1"/>
    </xf>
    <xf numFmtId="164" fontId="17" fillId="0" borderId="0" xfId="2" applyNumberFormat="1" applyFont="1"/>
    <xf numFmtId="0" fontId="17" fillId="0" borderId="0" xfId="0" applyFont="1"/>
    <xf numFmtId="164" fontId="4" fillId="0" borderId="0" xfId="2" applyNumberFormat="1" applyFont="1"/>
    <xf numFmtId="164" fontId="0" fillId="0" borderId="0" xfId="2" applyNumberFormat="1" applyFont="1" applyBorder="1" applyAlignment="1">
      <alignment horizontal="right" indent="1"/>
    </xf>
    <xf numFmtId="164" fontId="0" fillId="0" borderId="0" xfId="2" applyNumberFormat="1" applyFont="1" applyAlignment="1">
      <alignment horizontal="right" indent="1"/>
    </xf>
    <xf numFmtId="167" fontId="0" fillId="0" borderId="0" xfId="3" applyNumberFormat="1" applyFont="1"/>
    <xf numFmtId="164" fontId="17" fillId="0" borderId="0" xfId="2" applyNumberFormat="1" applyFont="1" applyAlignment="1">
      <alignment horizontal="right" indent="1"/>
    </xf>
    <xf numFmtId="164" fontId="12" fillId="4" borderId="8" xfId="7" applyNumberFormat="1" applyFont="1" applyBorder="1"/>
    <xf numFmtId="0" fontId="21" fillId="0" borderId="0" xfId="0" applyFont="1" applyAlignment="1">
      <alignment horizontal="left" indent="1"/>
    </xf>
    <xf numFmtId="164" fontId="0" fillId="0" borderId="0" xfId="2" applyNumberFormat="1" applyFont="1" applyAlignment="1">
      <alignment horizontal="left" indent="1"/>
    </xf>
    <xf numFmtId="0" fontId="22" fillId="0" borderId="17" xfId="0" applyFont="1" applyBorder="1" applyAlignment="1">
      <alignment horizontal="left" indent="2"/>
    </xf>
    <xf numFmtId="0" fontId="22" fillId="0" borderId="17" xfId="0" applyFont="1" applyBorder="1" applyAlignment="1">
      <alignment horizontal="center"/>
    </xf>
    <xf numFmtId="164" fontId="22" fillId="0" borderId="17" xfId="2" applyNumberFormat="1" applyFont="1" applyBorder="1"/>
    <xf numFmtId="164" fontId="22" fillId="0" borderId="17" xfId="0" applyNumberFormat="1" applyFont="1" applyBorder="1" applyAlignment="1">
      <alignment horizontal="left" indent="2"/>
    </xf>
    <xf numFmtId="0" fontId="0" fillId="0" borderId="17" xfId="0" applyBorder="1"/>
    <xf numFmtId="0" fontId="23" fillId="0" borderId="0" xfId="4" applyFont="1" applyBorder="1" applyAlignment="1">
      <alignment horizontal="left" vertical="center"/>
    </xf>
    <xf numFmtId="164" fontId="11" fillId="0" borderId="0" xfId="2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4" fillId="0" borderId="0" xfId="0" applyFont="1"/>
    <xf numFmtId="0" fontId="23" fillId="0" borderId="0" xfId="4" applyFont="1" applyBorder="1" applyAlignment="1">
      <alignment vertical="center"/>
    </xf>
    <xf numFmtId="164" fontId="5" fillId="0" borderId="0" xfId="0" applyNumberFormat="1" applyFont="1"/>
    <xf numFmtId="0" fontId="3" fillId="0" borderId="0" xfId="5" applyBorder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center" vertical="center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0" borderId="0" xfId="0" applyFont="1"/>
    <xf numFmtId="0" fontId="0" fillId="6" borderId="8" xfId="0" applyFill="1" applyBorder="1"/>
    <xf numFmtId="0" fontId="0" fillId="6" borderId="10" xfId="0" applyFill="1" applyBorder="1" applyAlignment="1">
      <alignment horizontal="center"/>
    </xf>
    <xf numFmtId="0" fontId="8" fillId="2" borderId="22" xfId="5" applyFont="1" applyFill="1" applyBorder="1" applyAlignment="1">
      <alignment vertical="center" wrapText="1"/>
    </xf>
    <xf numFmtId="0" fontId="8" fillId="2" borderId="22" xfId="5" applyFont="1" applyFill="1" applyBorder="1" applyAlignment="1">
      <alignment horizontal="left" vertical="center" wrapText="1"/>
    </xf>
    <xf numFmtId="0" fontId="8" fillId="2" borderId="23" xfId="5" applyFont="1" applyFill="1" applyBorder="1" applyAlignment="1">
      <alignment horizontal="left" vertical="center" wrapText="1"/>
    </xf>
    <xf numFmtId="0" fontId="8" fillId="2" borderId="24" xfId="5" applyFont="1" applyFill="1" applyBorder="1" applyAlignment="1">
      <alignment horizontal="left" vertical="center" wrapText="1"/>
    </xf>
    <xf numFmtId="165" fontId="4" fillId="0" borderId="0" xfId="0" applyNumberFormat="1" applyFont="1"/>
    <xf numFmtId="166" fontId="4" fillId="0" borderId="0" xfId="1" applyNumberFormat="1" applyFont="1"/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165" fontId="4" fillId="0" borderId="1" xfId="0" applyNumberFormat="1" applyFont="1" applyBorder="1"/>
    <xf numFmtId="166" fontId="4" fillId="0" borderId="1" xfId="1" applyNumberFormat="1" applyFont="1" applyBorder="1"/>
    <xf numFmtId="164" fontId="4" fillId="0" borderId="1" xfId="2" applyNumberFormat="1" applyFont="1" applyBorder="1"/>
    <xf numFmtId="164" fontId="3" fillId="0" borderId="0" xfId="5" applyNumberFormat="1"/>
    <xf numFmtId="166" fontId="3" fillId="0" borderId="0" xfId="5" applyNumberFormat="1"/>
    <xf numFmtId="0" fontId="0" fillId="0" borderId="16" xfId="0" applyBorder="1" applyAlignment="1">
      <alignment horizontal="left" indent="1"/>
    </xf>
    <xf numFmtId="0" fontId="8" fillId="0" borderId="16" xfId="5" applyFont="1" applyBorder="1"/>
    <xf numFmtId="0" fontId="0" fillId="0" borderId="16" xfId="0" applyBorder="1"/>
    <xf numFmtId="165" fontId="0" fillId="0" borderId="16" xfId="0" applyNumberFormat="1" applyBorder="1"/>
    <xf numFmtId="166" fontId="0" fillId="0" borderId="16" xfId="1" applyNumberFormat="1" applyFont="1" applyBorder="1"/>
    <xf numFmtId="164" fontId="0" fillId="0" borderId="16" xfId="2" applyNumberFormat="1" applyFont="1" applyBorder="1"/>
    <xf numFmtId="0" fontId="24" fillId="0" borderId="0" xfId="0" applyFont="1" applyAlignment="1">
      <alignment horizontal="left" indent="1"/>
    </xf>
    <xf numFmtId="0" fontId="24" fillId="0" borderId="0" xfId="0" applyFont="1"/>
    <xf numFmtId="165" fontId="24" fillId="0" borderId="0" xfId="0" applyNumberFormat="1" applyFont="1"/>
    <xf numFmtId="166" fontId="24" fillId="0" borderId="0" xfId="1" applyNumberFormat="1" applyFont="1" applyBorder="1"/>
    <xf numFmtId="164" fontId="24" fillId="0" borderId="0" xfId="2" applyNumberFormat="1" applyFont="1" applyBorder="1"/>
    <xf numFmtId="0" fontId="24" fillId="0" borderId="8" xfId="0" applyFont="1" applyBorder="1" applyAlignment="1">
      <alignment horizontal="left" indent="1"/>
    </xf>
    <xf numFmtId="0" fontId="24" fillId="0" borderId="8" xfId="0" applyFont="1" applyBorder="1"/>
    <xf numFmtId="165" fontId="24" fillId="0" borderId="8" xfId="0" applyNumberFormat="1" applyFont="1" applyBorder="1"/>
    <xf numFmtId="166" fontId="24" fillId="0" borderId="8" xfId="1" applyNumberFormat="1" applyFont="1" applyBorder="1"/>
    <xf numFmtId="164" fontId="24" fillId="0" borderId="8" xfId="2" applyNumberFormat="1" applyFont="1" applyBorder="1"/>
    <xf numFmtId="0" fontId="0" fillId="0" borderId="25" xfId="0" applyBorder="1" applyAlignment="1">
      <alignment horizontal="left" indent="1"/>
    </xf>
    <xf numFmtId="0" fontId="3" fillId="0" borderId="25" xfId="5" applyBorder="1"/>
    <xf numFmtId="165" fontId="0" fillId="0" borderId="0" xfId="0" applyNumberFormat="1"/>
    <xf numFmtId="166" fontId="0" fillId="0" borderId="0" xfId="1" applyNumberFormat="1" applyFont="1"/>
    <xf numFmtId="0" fontId="0" fillId="0" borderId="8" xfId="0" applyBorder="1"/>
    <xf numFmtId="165" fontId="0" fillId="0" borderId="8" xfId="0" applyNumberFormat="1" applyBorder="1"/>
    <xf numFmtId="166" fontId="0" fillId="0" borderId="8" xfId="1" applyNumberFormat="1" applyFont="1" applyBorder="1"/>
    <xf numFmtId="164" fontId="0" fillId="0" borderId="8" xfId="2" applyNumberFormat="1" applyFont="1" applyBorder="1"/>
    <xf numFmtId="166" fontId="0" fillId="0" borderId="0" xfId="1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5" fontId="0" fillId="0" borderId="1" xfId="0" applyNumberFormat="1" applyBorder="1"/>
    <xf numFmtId="164" fontId="0" fillId="0" borderId="1" xfId="2" applyNumberFormat="1" applyFont="1" applyBorder="1"/>
    <xf numFmtId="0" fontId="8" fillId="0" borderId="0" xfId="5" applyFont="1" applyAlignment="1">
      <alignment horizontal="right"/>
    </xf>
    <xf numFmtId="0" fontId="8" fillId="0" borderId="0" xfId="5" applyFont="1" applyAlignment="1">
      <alignment horizontal="left" indent="1"/>
    </xf>
    <xf numFmtId="164" fontId="8" fillId="0" borderId="0" xfId="5" applyNumberFormat="1" applyFont="1"/>
    <xf numFmtId="166" fontId="8" fillId="0" borderId="0" xfId="5" applyNumberFormat="1" applyFont="1"/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9" fontId="0" fillId="0" borderId="0" xfId="3" applyFont="1" applyAlignment="1">
      <alignment horizontal="center" vertical="center"/>
    </xf>
    <xf numFmtId="9" fontId="4" fillId="0" borderId="0" xfId="3" applyFont="1" applyAlignment="1">
      <alignment horizontal="center" vertical="center"/>
    </xf>
    <xf numFmtId="0" fontId="3" fillId="0" borderId="0" xfId="5" applyBorder="1" applyAlignment="1">
      <alignment horizontal="right" vertical="center"/>
    </xf>
    <xf numFmtId="0" fontId="3" fillId="0" borderId="0" xfId="5" applyBorder="1" applyAlignment="1">
      <alignment horizontal="left" vertical="center"/>
    </xf>
    <xf numFmtId="166" fontId="3" fillId="0" borderId="0" xfId="1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8" fillId="0" borderId="0" xfId="5" applyFont="1" applyBorder="1" applyAlignment="1">
      <alignment vertical="center"/>
    </xf>
    <xf numFmtId="0" fontId="25" fillId="0" borderId="0" xfId="5" applyFont="1" applyAlignment="1">
      <alignment horizontal="right"/>
    </xf>
    <xf numFmtId="0" fontId="25" fillId="0" borderId="0" xfId="5" applyFont="1" applyAlignment="1">
      <alignment horizontal="left" indent="1"/>
    </xf>
    <xf numFmtId="0" fontId="25" fillId="0" borderId="0" xfId="5" applyFont="1" applyBorder="1" applyAlignment="1">
      <alignment vertical="center"/>
    </xf>
    <xf numFmtId="0" fontId="4" fillId="7" borderId="16" xfId="0" applyFont="1" applyFill="1" applyBorder="1" applyAlignment="1">
      <alignment horizontal="left" indent="1"/>
    </xf>
    <xf numFmtId="0" fontId="0" fillId="7" borderId="16" xfId="0" applyFill="1" applyBorder="1"/>
    <xf numFmtId="0" fontId="0" fillId="7" borderId="16" xfId="0" applyFill="1" applyBorder="1" applyAlignment="1">
      <alignment horizontal="center"/>
    </xf>
    <xf numFmtId="164" fontId="0" fillId="7" borderId="16" xfId="2" applyNumberFormat="1" applyFont="1" applyFill="1" applyBorder="1"/>
    <xf numFmtId="165" fontId="0" fillId="7" borderId="0" xfId="2" applyNumberFormat="1" applyFont="1" applyFill="1" applyAlignment="1">
      <alignment horizontal="fill"/>
    </xf>
    <xf numFmtId="164" fontId="0" fillId="7" borderId="0" xfId="0" applyNumberFormat="1" applyFill="1"/>
    <xf numFmtId="0" fontId="0" fillId="7" borderId="0" xfId="0" applyFill="1"/>
    <xf numFmtId="0" fontId="4" fillId="7" borderId="12" xfId="0" applyFont="1" applyFill="1" applyBorder="1" applyAlignment="1">
      <alignment horizontal="left" indent="1"/>
    </xf>
    <xf numFmtId="0" fontId="0" fillId="7" borderId="12" xfId="0" applyFill="1" applyBorder="1" applyAlignment="1">
      <alignment horizontal="left" indent="1"/>
    </xf>
    <xf numFmtId="0" fontId="0" fillId="7" borderId="12" xfId="0" applyFill="1" applyBorder="1" applyAlignment="1">
      <alignment horizontal="center"/>
    </xf>
    <xf numFmtId="0" fontId="0" fillId="7" borderId="12" xfId="0" applyFill="1" applyBorder="1" applyAlignment="1">
      <alignment horizontal="right" indent="1"/>
    </xf>
    <xf numFmtId="164" fontId="0" fillId="7" borderId="12" xfId="2" applyNumberFormat="1" applyFont="1" applyFill="1" applyBorder="1"/>
    <xf numFmtId="164" fontId="0" fillId="7" borderId="12" xfId="2" applyNumberFormat="1" applyFont="1" applyFill="1" applyBorder="1" applyAlignment="1">
      <alignment horizontal="right" indent="1"/>
    </xf>
    <xf numFmtId="0" fontId="0" fillId="7" borderId="12" xfId="0" applyFill="1" applyBorder="1"/>
    <xf numFmtId="167" fontId="0" fillId="7" borderId="12" xfId="3" applyNumberFormat="1" applyFont="1" applyFill="1" applyBorder="1"/>
    <xf numFmtId="165" fontId="0" fillId="7" borderId="12" xfId="2" applyNumberFormat="1" applyFont="1" applyFill="1" applyBorder="1"/>
    <xf numFmtId="164" fontId="0" fillId="7" borderId="12" xfId="2" applyNumberFormat="1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16" fillId="0" borderId="0" xfId="5" applyFont="1" applyBorder="1" applyAlignment="1">
      <alignment horizontal="center" vertical="center"/>
    </xf>
    <xf numFmtId="9" fontId="16" fillId="0" borderId="0" xfId="3" applyFont="1" applyBorder="1" applyAlignment="1">
      <alignment horizontal="right" vertical="center"/>
    </xf>
    <xf numFmtId="9" fontId="16" fillId="0" borderId="0" xfId="3" applyFont="1" applyBorder="1" applyAlignment="1">
      <alignment horizontal="center" vertical="center"/>
    </xf>
    <xf numFmtId="164" fontId="16" fillId="0" borderId="0" xfId="3" applyNumberFormat="1" applyFont="1" applyBorder="1" applyAlignment="1">
      <alignment horizontal="right" vertical="center"/>
    </xf>
    <xf numFmtId="164" fontId="16" fillId="0" borderId="0" xfId="3" applyNumberFormat="1" applyFont="1" applyBorder="1" applyAlignment="1">
      <alignment horizontal="center" vertical="center"/>
    </xf>
    <xf numFmtId="168" fontId="27" fillId="0" borderId="0" xfId="0" applyNumberFormat="1" applyFont="1" applyAlignment="1">
      <alignment horizontal="right"/>
    </xf>
    <xf numFmtId="0" fontId="28" fillId="0" borderId="0" xfId="4" applyFont="1" applyBorder="1" applyAlignment="1">
      <alignment horizontal="right" vertical="center"/>
    </xf>
    <xf numFmtId="0" fontId="16" fillId="0" borderId="0" xfId="5" applyFont="1" applyBorder="1" applyAlignment="1">
      <alignment horizontal="right" vertical="center"/>
    </xf>
    <xf numFmtId="0" fontId="8" fillId="0" borderId="0" xfId="5" applyFont="1" applyBorder="1" applyAlignment="1">
      <alignment horizontal="center" vertical="center"/>
    </xf>
    <xf numFmtId="168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0" fontId="8" fillId="0" borderId="0" xfId="0" applyFont="1" applyAlignment="1">
      <alignment horizontal="center" wrapText="1"/>
    </xf>
    <xf numFmtId="0" fontId="29" fillId="0" borderId="0" xfId="4" applyFont="1" applyBorder="1" applyAlignment="1">
      <alignment horizontal="right" vertical="center"/>
    </xf>
    <xf numFmtId="9" fontId="11" fillId="0" borderId="0" xfId="3" applyFont="1" applyBorder="1" applyAlignment="1">
      <alignment horizontal="center" vertical="center"/>
    </xf>
    <xf numFmtId="9" fontId="10" fillId="0" borderId="0" xfId="3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4" fontId="11" fillId="0" borderId="0" xfId="3" applyNumberFormat="1" applyFont="1" applyBorder="1" applyAlignment="1">
      <alignment horizontal="center" vertical="center"/>
    </xf>
    <xf numFmtId="164" fontId="10" fillId="0" borderId="0" xfId="3" applyNumberFormat="1" applyFont="1" applyBorder="1" applyAlignment="1">
      <alignment horizontal="left" vertical="center" wrapText="1"/>
    </xf>
    <xf numFmtId="168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 wrapText="1"/>
    </xf>
    <xf numFmtId="0" fontId="11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 wrapText="1"/>
    </xf>
    <xf numFmtId="168" fontId="10" fillId="0" borderId="0" xfId="0" applyNumberFormat="1" applyFont="1" applyAlignment="1">
      <alignment horizontal="left" wrapText="1"/>
    </xf>
    <xf numFmtId="0" fontId="7" fillId="0" borderId="0" xfId="9" applyFont="1" applyBorder="1" applyAlignment="1">
      <alignment horizontal="center" vertical="center" wrapText="1"/>
    </xf>
    <xf numFmtId="0" fontId="3" fillId="2" borderId="11" xfId="5" applyFill="1" applyBorder="1" applyAlignment="1">
      <alignment horizontal="center"/>
    </xf>
    <xf numFmtId="0" fontId="3" fillId="2" borderId="12" xfId="5" applyFill="1" applyBorder="1" applyAlignment="1">
      <alignment horizontal="center"/>
    </xf>
    <xf numFmtId="0" fontId="11" fillId="0" borderId="0" xfId="5" applyFont="1" applyBorder="1" applyAlignment="1">
      <alignment horizontal="right" vertical="center"/>
    </xf>
    <xf numFmtId="0" fontId="3" fillId="0" borderId="0" xfId="5" applyBorder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 wrapText="1"/>
    </xf>
    <xf numFmtId="168" fontId="3" fillId="0" borderId="0" xfId="5" applyNumberFormat="1" applyBorder="1" applyAlignment="1">
      <alignment horizontal="right"/>
    </xf>
    <xf numFmtId="0" fontId="8" fillId="0" borderId="0" xfId="5" applyFont="1" applyAlignment="1">
      <alignment horizontal="right"/>
    </xf>
    <xf numFmtId="0" fontId="0" fillId="7" borderId="8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/>
    <xf numFmtId="0" fontId="3" fillId="7" borderId="11" xfId="5" applyFill="1" applyBorder="1" applyAlignment="1">
      <alignment horizontal="center"/>
    </xf>
    <xf numFmtId="0" fontId="3" fillId="7" borderId="12" xfId="5" applyFill="1" applyBorder="1" applyAlignment="1">
      <alignment horizontal="center"/>
    </xf>
    <xf numFmtId="0" fontId="3" fillId="7" borderId="13" xfId="5" applyFill="1" applyBorder="1" applyAlignment="1">
      <alignment horizontal="center" vertical="center" wrapText="1"/>
    </xf>
    <xf numFmtId="0" fontId="3" fillId="7" borderId="14" xfId="5" applyFill="1" applyBorder="1" applyAlignment="1">
      <alignment horizontal="center" vertical="center" wrapText="1"/>
    </xf>
    <xf numFmtId="164" fontId="3" fillId="7" borderId="14" xfId="5" applyNumberFormat="1" applyFill="1" applyBorder="1" applyAlignment="1">
      <alignment horizontal="center" vertical="center" wrapText="1"/>
    </xf>
    <xf numFmtId="0" fontId="3" fillId="7" borderId="15" xfId="5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0" applyFont="1" applyFill="1"/>
    <xf numFmtId="0" fontId="9" fillId="0" borderId="0" xfId="0" applyFont="1" applyFill="1"/>
  </cellXfs>
  <cellStyles count="10">
    <cellStyle name="40% - Accent1" xfId="6" builtinId="31"/>
    <cellStyle name="40% - Accent5" xfId="7" builtinId="47"/>
    <cellStyle name="40% - Accent6" xfId="8" builtinId="51"/>
    <cellStyle name="Comma" xfId="1" builtinId="3"/>
    <cellStyle name="Currency" xfId="2" builtinId="4"/>
    <cellStyle name="Heading 4" xfId="5" builtinId="19"/>
    <cellStyle name="Normal" xfId="0" builtinId="0"/>
    <cellStyle name="Percent" xfId="3" builtinId="5"/>
    <cellStyle name="Title" xfId="4" builtinId="15"/>
    <cellStyle name="Title 2" xfId="9" xr:uid="{D4C2E2DA-32EC-452B-A1F2-D709C6C66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D086-9249-4216-B036-B9F55B1A707D}">
  <dimension ref="A1:Q95"/>
  <sheetViews>
    <sheetView tabSelected="1" topLeftCell="A13" workbookViewId="0">
      <selection activeCell="C22" sqref="C22"/>
    </sheetView>
  </sheetViews>
  <sheetFormatPr defaultRowHeight="15" x14ac:dyDescent="0.25"/>
  <cols>
    <col min="1" max="1" width="4" style="261" customWidth="1"/>
    <col min="2" max="2" width="8.7109375" style="29" customWidth="1"/>
    <col min="3" max="3" width="42.85546875" customWidth="1"/>
    <col min="4" max="4" width="34" customWidth="1"/>
    <col min="5" max="5" width="32.42578125" customWidth="1"/>
    <col min="6" max="7" width="12.85546875" style="29" customWidth="1"/>
    <col min="8" max="8" width="7.42578125" customWidth="1"/>
    <col min="9" max="9" width="16.85546875" style="30" customWidth="1"/>
    <col min="10" max="10" width="17" style="30" customWidth="1"/>
    <col min="11" max="11" width="14.42578125" customWidth="1"/>
    <col min="12" max="12" width="11.5703125" customWidth="1"/>
    <col min="13" max="13" width="10.42578125" customWidth="1"/>
    <col min="15" max="15" width="12.5703125" customWidth="1"/>
    <col min="16" max="16" width="26.28515625" customWidth="1"/>
    <col min="17" max="17" width="20.5703125" customWidth="1"/>
    <col min="18" max="18" width="16.5703125" customWidth="1"/>
    <col min="19" max="19" width="15.5703125" bestFit="1" customWidth="1"/>
    <col min="20" max="21" width="14.42578125" bestFit="1" customWidth="1"/>
  </cols>
  <sheetData>
    <row r="1" spans="1:17" s="5" customFormat="1" ht="15" customHeight="1" thickBot="1" x14ac:dyDescent="0.3">
      <c r="A1" s="260"/>
      <c r="B1" s="1"/>
      <c r="C1" s="1"/>
      <c r="D1" s="1"/>
      <c r="E1" s="1"/>
      <c r="F1" s="2"/>
      <c r="G1" s="2"/>
      <c r="H1" s="1"/>
      <c r="I1" s="3"/>
      <c r="J1" s="3"/>
      <c r="K1" s="1"/>
      <c r="L1" s="1"/>
      <c r="M1" s="1"/>
      <c r="N1" s="1"/>
      <c r="O1" s="1"/>
      <c r="P1" s="4"/>
      <c r="Q1" s="4"/>
    </row>
    <row r="2" spans="1:17" s="5" customFormat="1" ht="15" customHeight="1" x14ac:dyDescent="0.25">
      <c r="A2" s="260"/>
      <c r="B2" s="6" t="s">
        <v>0</v>
      </c>
      <c r="C2" s="7"/>
      <c r="E2" s="8" t="s">
        <v>1</v>
      </c>
      <c r="F2" s="2"/>
      <c r="G2" s="2"/>
      <c r="H2" s="1"/>
      <c r="I2" s="3"/>
      <c r="J2" s="3"/>
      <c r="K2" s="1"/>
      <c r="L2" s="1"/>
      <c r="M2" s="1"/>
      <c r="N2" s="1"/>
      <c r="O2" s="1"/>
      <c r="P2" s="4"/>
      <c r="Q2" s="4"/>
    </row>
    <row r="3" spans="1:17" s="5" customFormat="1" ht="25.5" customHeight="1" x14ac:dyDescent="0.25">
      <c r="A3" s="260"/>
      <c r="B3" s="9" t="s">
        <v>2</v>
      </c>
      <c r="C3" s="10"/>
      <c r="E3" s="8" t="s">
        <v>3</v>
      </c>
      <c r="F3" s="2"/>
      <c r="G3" s="2"/>
      <c r="H3" s="1"/>
      <c r="I3" s="3"/>
      <c r="J3" s="3"/>
      <c r="K3" s="1"/>
      <c r="L3" s="1"/>
      <c r="M3" s="1"/>
      <c r="N3" s="1"/>
      <c r="O3" s="1"/>
      <c r="P3" s="4"/>
      <c r="Q3" s="4"/>
    </row>
    <row r="4" spans="1:17" s="5" customFormat="1" ht="22.5" customHeight="1" x14ac:dyDescent="0.25">
      <c r="A4" s="260"/>
      <c r="B4" s="9" t="s">
        <v>144</v>
      </c>
      <c r="C4" s="10"/>
      <c r="E4" s="8" t="s">
        <v>4</v>
      </c>
      <c r="F4" s="2"/>
      <c r="G4" s="2"/>
      <c r="H4" s="1"/>
      <c r="I4" s="3"/>
      <c r="J4" s="3"/>
      <c r="K4" s="1"/>
      <c r="L4" s="1"/>
      <c r="M4" s="1"/>
      <c r="N4" s="1"/>
      <c r="O4" s="1"/>
      <c r="P4" s="4"/>
      <c r="Q4" s="4"/>
    </row>
    <row r="5" spans="1:17" s="5" customFormat="1" ht="19.5" customHeight="1" x14ac:dyDescent="0.25">
      <c r="A5" s="260"/>
      <c r="B5" s="11" t="s">
        <v>5</v>
      </c>
      <c r="C5" s="12"/>
      <c r="F5" s="2"/>
      <c r="G5" s="2"/>
      <c r="H5" s="1"/>
      <c r="I5" s="3"/>
      <c r="J5" s="3"/>
      <c r="K5" s="1"/>
      <c r="L5" s="1"/>
      <c r="M5" s="1"/>
      <c r="N5" s="1"/>
      <c r="O5" s="1"/>
      <c r="P5" s="4"/>
      <c r="Q5" s="4"/>
    </row>
    <row r="6" spans="1:17" s="5" customFormat="1" ht="21.75" customHeight="1" x14ac:dyDescent="0.3">
      <c r="A6" s="260"/>
      <c r="B6" s="13" t="s">
        <v>6</v>
      </c>
      <c r="C6" s="14"/>
      <c r="D6" s="15" t="s">
        <v>7</v>
      </c>
      <c r="E6" s="16">
        <v>21</v>
      </c>
      <c r="F6" s="17" t="s">
        <v>8</v>
      </c>
      <c r="G6" s="18"/>
      <c r="H6" s="19"/>
      <c r="I6" s="19"/>
      <c r="J6" s="20"/>
      <c r="K6" s="1"/>
      <c r="L6" s="1"/>
      <c r="M6" s="1"/>
      <c r="N6" s="1"/>
      <c r="O6" s="1"/>
      <c r="P6" s="4"/>
      <c r="Q6" s="4"/>
    </row>
    <row r="7" spans="1:17" s="5" customFormat="1" ht="22.5" customHeight="1" thickBot="1" x14ac:dyDescent="0.3">
      <c r="A7" s="260"/>
      <c r="B7" s="21" t="s">
        <v>9</v>
      </c>
      <c r="C7" s="22"/>
      <c r="D7" s="23" t="s">
        <v>10</v>
      </c>
      <c r="E7" s="24">
        <v>10</v>
      </c>
      <c r="F7" s="17" t="s">
        <v>11</v>
      </c>
      <c r="G7" s="17"/>
      <c r="H7" s="25"/>
      <c r="I7" s="25"/>
      <c r="J7" s="26"/>
      <c r="K7" s="1"/>
      <c r="L7" s="1"/>
      <c r="M7" s="1"/>
      <c r="N7" s="1"/>
      <c r="O7" s="1"/>
      <c r="P7" s="4"/>
      <c r="Q7" s="4"/>
    </row>
    <row r="8" spans="1:17" s="5" customFormat="1" ht="15" customHeight="1" x14ac:dyDescent="0.25">
      <c r="A8" s="260"/>
      <c r="B8" s="1"/>
      <c r="C8" s="27"/>
      <c r="D8" s="1"/>
      <c r="E8" s="28" t="s">
        <v>12</v>
      </c>
      <c r="F8" s="1"/>
      <c r="G8" s="1"/>
      <c r="H8" s="1"/>
      <c r="I8" s="3"/>
      <c r="J8" s="3"/>
      <c r="K8" s="1"/>
      <c r="L8" s="1"/>
      <c r="M8" s="1"/>
      <c r="N8" s="1"/>
      <c r="O8" s="1"/>
      <c r="P8" s="4"/>
      <c r="Q8" s="4"/>
    </row>
    <row r="9" spans="1:17" ht="15" customHeight="1" x14ac:dyDescent="0.25">
      <c r="P9" s="31"/>
    </row>
    <row r="10" spans="1:17" x14ac:dyDescent="0.25">
      <c r="B10" s="250"/>
      <c r="C10" s="251"/>
      <c r="D10" s="251"/>
      <c r="E10" s="251"/>
      <c r="F10" s="252"/>
      <c r="G10" s="252"/>
      <c r="H10" s="251"/>
      <c r="I10" s="251"/>
      <c r="J10" s="251"/>
      <c r="K10" s="253"/>
      <c r="L10" s="254" t="s">
        <v>13</v>
      </c>
      <c r="M10" s="255"/>
      <c r="N10" s="255"/>
      <c r="O10" s="255"/>
      <c r="P10" s="31"/>
    </row>
    <row r="11" spans="1:17" s="29" customFormat="1" ht="46.5" customHeight="1" x14ac:dyDescent="0.25">
      <c r="A11" s="262"/>
      <c r="B11" s="256" t="s">
        <v>14</v>
      </c>
      <c r="C11" s="257" t="s">
        <v>15</v>
      </c>
      <c r="D11" s="257" t="s">
        <v>16</v>
      </c>
      <c r="E11" s="257" t="s">
        <v>17</v>
      </c>
      <c r="F11" s="257" t="s">
        <v>18</v>
      </c>
      <c r="G11" s="257" t="s">
        <v>19</v>
      </c>
      <c r="H11" s="257" t="s">
        <v>20</v>
      </c>
      <c r="I11" s="258" t="s">
        <v>21</v>
      </c>
      <c r="J11" s="258" t="s">
        <v>22</v>
      </c>
      <c r="K11" s="257" t="s">
        <v>23</v>
      </c>
      <c r="L11" s="257" t="s">
        <v>24</v>
      </c>
      <c r="M11" s="256" t="s">
        <v>25</v>
      </c>
      <c r="N11" s="256" t="s">
        <v>26</v>
      </c>
      <c r="O11" s="259" t="s">
        <v>27</v>
      </c>
      <c r="P11" s="34"/>
    </row>
    <row r="12" spans="1:17" ht="18.75" x14ac:dyDescent="0.3">
      <c r="B12" s="35">
        <v>1</v>
      </c>
      <c r="C12" s="36" t="s">
        <v>28</v>
      </c>
      <c r="D12" s="37"/>
      <c r="E12" s="37"/>
      <c r="F12" s="38"/>
      <c r="G12" s="38"/>
      <c r="H12" s="37"/>
      <c r="I12" s="39">
        <f>SUM(I16:I25)</f>
        <v>287377665</v>
      </c>
      <c r="J12" s="39">
        <f>SUM(J16:J25)</f>
        <v>38588408</v>
      </c>
      <c r="K12" s="37"/>
      <c r="L12" s="37"/>
      <c r="M12" s="37"/>
      <c r="N12" s="37"/>
      <c r="O12" s="37"/>
      <c r="P12" s="31"/>
    </row>
    <row r="13" spans="1:17" s="46" customFormat="1" ht="21" customHeight="1" x14ac:dyDescent="0.25">
      <c r="A13" s="263"/>
      <c r="B13" s="40"/>
      <c r="C13" s="41" t="s">
        <v>29</v>
      </c>
      <c r="D13" s="41" t="s">
        <v>30</v>
      </c>
      <c r="E13" s="41" t="s">
        <v>31</v>
      </c>
      <c r="F13" s="42" t="s">
        <v>32</v>
      </c>
      <c r="G13" s="42" t="s">
        <v>33</v>
      </c>
      <c r="H13" s="40">
        <v>52</v>
      </c>
      <c r="I13" s="43">
        <v>50420000</v>
      </c>
      <c r="J13" s="43">
        <v>20500000</v>
      </c>
      <c r="K13" s="44">
        <v>257</v>
      </c>
      <c r="L13" s="44">
        <v>78</v>
      </c>
      <c r="M13" s="44">
        <v>179</v>
      </c>
      <c r="N13" s="44"/>
      <c r="O13" s="44">
        <v>52</v>
      </c>
      <c r="P13" s="45"/>
    </row>
    <row r="14" spans="1:17" s="46" customFormat="1" ht="15.75" x14ac:dyDescent="0.25">
      <c r="A14" s="263"/>
      <c r="B14" s="40"/>
      <c r="C14" s="41" t="s">
        <v>34</v>
      </c>
      <c r="D14" s="41" t="s">
        <v>35</v>
      </c>
      <c r="E14" s="41" t="s">
        <v>35</v>
      </c>
      <c r="F14" s="42" t="s">
        <v>36</v>
      </c>
      <c r="G14" s="42" t="s">
        <v>33</v>
      </c>
      <c r="H14" s="40">
        <v>46</v>
      </c>
      <c r="I14" s="43">
        <v>23500000</v>
      </c>
      <c r="J14" s="43">
        <v>5200000</v>
      </c>
      <c r="K14" s="44">
        <v>86</v>
      </c>
      <c r="L14" s="44">
        <v>61</v>
      </c>
      <c r="M14" s="44">
        <v>25</v>
      </c>
      <c r="N14" s="44"/>
      <c r="O14" s="44">
        <v>18</v>
      </c>
      <c r="P14" s="45"/>
    </row>
    <row r="15" spans="1:17" s="46" customFormat="1" ht="15.75" x14ac:dyDescent="0.25">
      <c r="A15" s="263"/>
      <c r="B15" s="40"/>
      <c r="C15" s="41" t="s">
        <v>37</v>
      </c>
      <c r="D15" s="41" t="s">
        <v>38</v>
      </c>
      <c r="E15" s="41" t="s">
        <v>39</v>
      </c>
      <c r="F15" s="42" t="s">
        <v>36</v>
      </c>
      <c r="G15" s="42" t="s">
        <v>33</v>
      </c>
      <c r="H15" s="40">
        <v>45</v>
      </c>
      <c r="I15" s="43">
        <v>30889322</v>
      </c>
      <c r="J15" s="43">
        <v>7157928</v>
      </c>
      <c r="K15" s="44">
        <v>100</v>
      </c>
      <c r="L15" s="44">
        <v>70</v>
      </c>
      <c r="M15" s="44">
        <v>30</v>
      </c>
      <c r="N15" s="44"/>
      <c r="O15" s="44">
        <v>20</v>
      </c>
    </row>
    <row r="16" spans="1:17" s="51" customFormat="1" ht="18.75" customHeight="1" x14ac:dyDescent="0.25">
      <c r="A16" s="264"/>
      <c r="B16" s="41"/>
      <c r="C16" s="47"/>
      <c r="D16" s="47"/>
      <c r="E16" s="47"/>
      <c r="F16" s="48"/>
      <c r="G16" s="48"/>
      <c r="H16" s="49"/>
      <c r="I16" s="50">
        <f>SUM(I13:I15)</f>
        <v>104809322</v>
      </c>
      <c r="J16" s="50">
        <f>SUM(J13:J15)</f>
        <v>32857928</v>
      </c>
      <c r="L16" s="52"/>
      <c r="M16" s="52"/>
      <c r="N16" s="53"/>
      <c r="O16" s="53"/>
      <c r="P16" s="54"/>
    </row>
    <row r="17" spans="1:17" x14ac:dyDescent="0.25">
      <c r="B17" s="55"/>
      <c r="C17" s="56" t="s">
        <v>40</v>
      </c>
      <c r="D17" s="55"/>
      <c r="E17" s="55"/>
      <c r="I17" s="57"/>
      <c r="J17" s="57"/>
      <c r="P17" s="31"/>
    </row>
    <row r="18" spans="1:17" x14ac:dyDescent="0.25">
      <c r="B18" s="27"/>
      <c r="C18" s="58" t="s">
        <v>41</v>
      </c>
      <c r="D18" s="58" t="s">
        <v>42</v>
      </c>
      <c r="E18" s="58" t="s">
        <v>43</v>
      </c>
      <c r="F18" s="59" t="s">
        <v>44</v>
      </c>
      <c r="G18" s="59" t="s">
        <v>33</v>
      </c>
      <c r="H18" s="60"/>
      <c r="I18" s="61">
        <v>10380000</v>
      </c>
      <c r="J18" s="62"/>
      <c r="K18" s="63">
        <v>40</v>
      </c>
      <c r="L18" s="63">
        <v>20</v>
      </c>
      <c r="M18" s="63">
        <v>20</v>
      </c>
      <c r="N18" s="63"/>
      <c r="O18" s="63">
        <v>8</v>
      </c>
      <c r="P18" s="31"/>
    </row>
    <row r="19" spans="1:17" x14ac:dyDescent="0.25">
      <c r="B19" s="27"/>
      <c r="C19" s="58" t="s">
        <v>45</v>
      </c>
      <c r="D19" s="58" t="s">
        <v>46</v>
      </c>
      <c r="E19" s="58" t="s">
        <v>47</v>
      </c>
      <c r="F19" s="59" t="s">
        <v>36</v>
      </c>
      <c r="G19" s="59" t="s">
        <v>33</v>
      </c>
      <c r="H19" s="60"/>
      <c r="I19" s="61">
        <v>28000000</v>
      </c>
      <c r="J19" s="62"/>
      <c r="K19" s="63">
        <v>152</v>
      </c>
      <c r="L19" s="63">
        <v>107</v>
      </c>
      <c r="M19" s="63">
        <v>45</v>
      </c>
      <c r="N19" s="63"/>
      <c r="O19" s="63">
        <v>31</v>
      </c>
      <c r="P19" s="31"/>
    </row>
    <row r="20" spans="1:17" x14ac:dyDescent="0.25">
      <c r="B20" s="27"/>
      <c r="C20" s="58" t="s">
        <v>48</v>
      </c>
      <c r="D20" s="58" t="s">
        <v>49</v>
      </c>
      <c r="E20" s="58" t="s">
        <v>50</v>
      </c>
      <c r="F20" s="59" t="s">
        <v>51</v>
      </c>
      <c r="G20" s="59" t="s">
        <v>33</v>
      </c>
      <c r="H20" s="60"/>
      <c r="I20" s="61">
        <v>28188343</v>
      </c>
      <c r="J20" s="61">
        <v>5730480</v>
      </c>
      <c r="K20" s="63">
        <v>98</v>
      </c>
      <c r="L20" s="63">
        <v>69</v>
      </c>
      <c r="M20" s="63">
        <v>29</v>
      </c>
      <c r="N20" s="63"/>
      <c r="O20" s="63">
        <v>20</v>
      </c>
      <c r="P20" s="31"/>
    </row>
    <row r="21" spans="1:17" x14ac:dyDescent="0.25">
      <c r="B21" s="27"/>
      <c r="C21" s="58" t="s">
        <v>52</v>
      </c>
      <c r="D21" s="58" t="s">
        <v>53</v>
      </c>
      <c r="E21" s="58" t="s">
        <v>43</v>
      </c>
      <c r="F21" s="59" t="s">
        <v>36</v>
      </c>
      <c r="G21" s="59" t="s">
        <v>33</v>
      </c>
      <c r="H21" s="60"/>
      <c r="I21" s="61">
        <v>30000000</v>
      </c>
      <c r="J21" s="62"/>
      <c r="K21" s="63">
        <v>147</v>
      </c>
      <c r="L21" s="63">
        <v>103</v>
      </c>
      <c r="M21" s="63">
        <v>44</v>
      </c>
      <c r="N21" s="63"/>
      <c r="O21" s="63">
        <v>30</v>
      </c>
      <c r="P21" s="31"/>
    </row>
    <row r="22" spans="1:17" x14ac:dyDescent="0.25">
      <c r="B22" s="27"/>
      <c r="C22" s="58" t="s">
        <v>54</v>
      </c>
      <c r="D22" s="58" t="s">
        <v>55</v>
      </c>
      <c r="E22" s="58" t="s">
        <v>43</v>
      </c>
      <c r="F22" s="59" t="s">
        <v>36</v>
      </c>
      <c r="G22" s="59" t="s">
        <v>33</v>
      </c>
      <c r="H22" s="60"/>
      <c r="I22" s="61">
        <v>43000000</v>
      </c>
      <c r="J22" s="62"/>
      <c r="K22" s="63">
        <v>219</v>
      </c>
      <c r="L22" s="63"/>
      <c r="M22" s="63">
        <v>219</v>
      </c>
      <c r="N22" s="63"/>
      <c r="O22" s="63">
        <v>44</v>
      </c>
      <c r="P22" s="31"/>
    </row>
    <row r="23" spans="1:17" x14ac:dyDescent="0.25">
      <c r="B23" s="27"/>
      <c r="C23" s="58" t="s">
        <v>56</v>
      </c>
      <c r="D23" s="58" t="s">
        <v>57</v>
      </c>
      <c r="E23" s="58" t="s">
        <v>57</v>
      </c>
      <c r="F23" s="59" t="s">
        <v>36</v>
      </c>
      <c r="G23" s="59" t="s">
        <v>33</v>
      </c>
      <c r="H23" s="60"/>
      <c r="I23" s="61">
        <v>43000000</v>
      </c>
      <c r="J23" s="62"/>
      <c r="K23" s="63">
        <v>220</v>
      </c>
      <c r="L23" s="63"/>
      <c r="M23" s="63">
        <v>220</v>
      </c>
      <c r="N23" s="63"/>
      <c r="O23" s="63"/>
      <c r="P23" s="31"/>
    </row>
    <row r="24" spans="1:17" ht="8.25" customHeight="1" x14ac:dyDescent="0.25">
      <c r="B24" s="64"/>
      <c r="C24" s="65"/>
      <c r="D24" s="65"/>
      <c r="E24" s="65"/>
      <c r="F24" s="66"/>
      <c r="G24" s="66"/>
      <c r="H24" s="67"/>
      <c r="I24" s="68"/>
      <c r="J24" s="69"/>
      <c r="K24" s="70"/>
      <c r="L24" s="70"/>
      <c r="M24" s="70"/>
      <c r="N24" s="70"/>
      <c r="O24" s="70"/>
      <c r="P24" s="31"/>
    </row>
    <row r="25" spans="1:17" s="203" customFormat="1" x14ac:dyDescent="0.25">
      <c r="A25" s="261"/>
      <c r="B25" s="197"/>
      <c r="C25" s="198"/>
      <c r="D25" s="198"/>
      <c r="E25" s="198"/>
      <c r="F25" s="199"/>
      <c r="G25" s="199"/>
      <c r="H25" s="198"/>
      <c r="I25" s="200"/>
      <c r="J25" s="200"/>
      <c r="K25" s="198"/>
      <c r="L25" s="198"/>
      <c r="M25" s="198"/>
      <c r="N25" s="198"/>
      <c r="O25" s="198"/>
      <c r="P25" s="201"/>
      <c r="Q25" s="202"/>
    </row>
    <row r="26" spans="1:17" ht="18.75" x14ac:dyDescent="0.3">
      <c r="B26" s="71">
        <v>2</v>
      </c>
      <c r="C26" s="72" t="s">
        <v>58</v>
      </c>
      <c r="D26" s="73"/>
      <c r="E26" s="73"/>
      <c r="F26" s="74"/>
      <c r="G26" s="74"/>
      <c r="H26" s="73"/>
      <c r="I26" s="75">
        <f>SUM(I30:I32)</f>
        <v>57067781</v>
      </c>
      <c r="J26" s="75">
        <f>SUM(J30:J32)</f>
        <v>3892219</v>
      </c>
      <c r="K26" s="73"/>
      <c r="L26" s="73"/>
      <c r="M26" s="73"/>
      <c r="N26" s="73"/>
      <c r="O26" s="73"/>
      <c r="P26" s="31"/>
    </row>
    <row r="27" spans="1:17" s="46" customFormat="1" ht="21.75" customHeight="1" x14ac:dyDescent="0.25">
      <c r="A27" s="263"/>
      <c r="B27" s="41"/>
      <c r="C27" s="41" t="s">
        <v>59</v>
      </c>
      <c r="D27" s="41" t="s">
        <v>60</v>
      </c>
      <c r="E27" s="41" t="s">
        <v>60</v>
      </c>
      <c r="F27" s="42" t="s">
        <v>61</v>
      </c>
      <c r="G27" s="42" t="s">
        <v>62</v>
      </c>
      <c r="H27" s="40">
        <v>37</v>
      </c>
      <c r="I27" s="43">
        <v>17904506</v>
      </c>
      <c r="J27" s="43">
        <v>1295494</v>
      </c>
      <c r="K27" s="44">
        <v>86</v>
      </c>
      <c r="L27" s="44"/>
      <c r="M27" s="44">
        <v>86</v>
      </c>
      <c r="N27" s="44">
        <v>86</v>
      </c>
      <c r="O27" s="44"/>
      <c r="P27" s="45"/>
    </row>
    <row r="28" spans="1:17" s="46" customFormat="1" ht="17.25" customHeight="1" x14ac:dyDescent="0.25">
      <c r="A28" s="263"/>
      <c r="B28" s="41"/>
      <c r="C28" s="41" t="s">
        <v>63</v>
      </c>
      <c r="D28" s="41" t="s">
        <v>49</v>
      </c>
      <c r="E28" s="41" t="s">
        <v>64</v>
      </c>
      <c r="F28" s="42" t="s">
        <v>65</v>
      </c>
      <c r="G28" s="42" t="s">
        <v>66</v>
      </c>
      <c r="H28" s="40">
        <v>36</v>
      </c>
      <c r="I28" s="43">
        <v>18863275</v>
      </c>
      <c r="J28" s="43">
        <v>2596725</v>
      </c>
      <c r="K28" s="44">
        <v>83</v>
      </c>
      <c r="L28" s="44"/>
      <c r="M28" s="44">
        <v>83</v>
      </c>
      <c r="N28" s="44"/>
      <c r="O28" s="44">
        <v>17</v>
      </c>
      <c r="P28" s="45"/>
    </row>
    <row r="29" spans="1:17" s="46" customFormat="1" ht="16.5" customHeight="1" x14ac:dyDescent="0.25">
      <c r="A29" s="263"/>
      <c r="B29" s="41"/>
      <c r="C29" s="41" t="s">
        <v>67</v>
      </c>
      <c r="D29" s="41" t="s">
        <v>68</v>
      </c>
      <c r="E29" s="41" t="s">
        <v>69</v>
      </c>
      <c r="F29" s="42" t="s">
        <v>61</v>
      </c>
      <c r="G29" s="42" t="s">
        <v>62</v>
      </c>
      <c r="H29" s="40">
        <v>32</v>
      </c>
      <c r="I29" s="43">
        <v>20300000</v>
      </c>
      <c r="J29" s="76"/>
      <c r="K29" s="44">
        <v>131</v>
      </c>
      <c r="L29" s="44"/>
      <c r="M29" s="44">
        <v>131</v>
      </c>
      <c r="N29" s="44">
        <v>131</v>
      </c>
      <c r="O29" s="44"/>
      <c r="P29" s="45"/>
    </row>
    <row r="30" spans="1:17" ht="19.5" customHeight="1" x14ac:dyDescent="0.25">
      <c r="B30" s="27"/>
      <c r="C30" s="47"/>
      <c r="D30" s="47"/>
      <c r="E30" s="47"/>
      <c r="F30" s="48"/>
      <c r="G30" s="48"/>
      <c r="H30" s="49"/>
      <c r="I30" s="50">
        <f>SUM(I27:I29)</f>
        <v>57067781</v>
      </c>
      <c r="J30" s="50">
        <f>SUM(J27:J29)</f>
        <v>3892219</v>
      </c>
      <c r="K30" s="51"/>
      <c r="L30" s="77"/>
      <c r="M30" s="77"/>
      <c r="N30" s="78"/>
      <c r="O30" s="77"/>
      <c r="P30" s="31"/>
    </row>
    <row r="31" spans="1:17" ht="7.5" customHeight="1" x14ac:dyDescent="0.25">
      <c r="B31" s="27"/>
      <c r="C31" s="47"/>
      <c r="D31" s="47"/>
      <c r="E31" s="47"/>
      <c r="F31" s="48"/>
      <c r="G31" s="48"/>
      <c r="H31" s="49"/>
      <c r="I31" s="79"/>
      <c r="J31" s="80"/>
      <c r="K31" s="51"/>
      <c r="L31" s="77"/>
      <c r="M31" s="77"/>
      <c r="N31" s="78"/>
      <c r="O31" s="77"/>
      <c r="P31" s="31"/>
    </row>
    <row r="32" spans="1:17" s="203" customFormat="1" x14ac:dyDescent="0.25">
      <c r="A32" s="261"/>
      <c r="B32" s="204"/>
      <c r="C32" s="205"/>
      <c r="D32" s="205"/>
      <c r="E32" s="205"/>
      <c r="F32" s="206"/>
      <c r="G32" s="206"/>
      <c r="H32" s="207"/>
      <c r="I32" s="208"/>
      <c r="J32" s="209"/>
      <c r="K32" s="210"/>
      <c r="L32" s="210"/>
      <c r="M32" s="210"/>
      <c r="N32" s="211"/>
      <c r="O32" s="212"/>
      <c r="P32" s="201"/>
    </row>
    <row r="33" spans="1:16" ht="18.75" x14ac:dyDescent="0.3">
      <c r="B33" s="81">
        <v>3</v>
      </c>
      <c r="C33" s="36" t="s">
        <v>70</v>
      </c>
      <c r="D33" s="37"/>
      <c r="E33" s="37"/>
      <c r="F33" s="38"/>
      <c r="G33" s="38"/>
      <c r="H33" s="37"/>
      <c r="I33" s="39">
        <f>SUM(I35:I39)</f>
        <v>64671000</v>
      </c>
      <c r="J33" s="39">
        <f>SUM(J35:J39)</f>
        <v>12250000</v>
      </c>
      <c r="K33" s="37"/>
      <c r="L33" s="37"/>
      <c r="M33" s="37"/>
      <c r="N33" s="37"/>
      <c r="O33" s="37"/>
      <c r="P33" s="31"/>
    </row>
    <row r="34" spans="1:16" s="46" customFormat="1" ht="23.25" customHeight="1" x14ac:dyDescent="0.25">
      <c r="A34" s="263"/>
      <c r="B34" s="41"/>
      <c r="C34" s="41" t="s">
        <v>71</v>
      </c>
      <c r="D34" s="41" t="s">
        <v>72</v>
      </c>
      <c r="E34" s="41" t="s">
        <v>73</v>
      </c>
      <c r="F34" s="42" t="s">
        <v>74</v>
      </c>
      <c r="G34" s="42" t="s">
        <v>75</v>
      </c>
      <c r="H34" s="40">
        <v>54</v>
      </c>
      <c r="I34" s="43">
        <v>33500000</v>
      </c>
      <c r="J34" s="43">
        <v>12250000</v>
      </c>
      <c r="K34" s="46">
        <v>222</v>
      </c>
      <c r="L34" s="46">
        <v>156</v>
      </c>
      <c r="M34" s="46">
        <v>66</v>
      </c>
      <c r="N34" s="46">
        <v>222</v>
      </c>
      <c r="P34" s="45"/>
    </row>
    <row r="35" spans="1:16" ht="18" customHeight="1" x14ac:dyDescent="0.25">
      <c r="B35" s="27"/>
      <c r="I35" s="50">
        <f>SUM(I34)</f>
        <v>33500000</v>
      </c>
      <c r="J35" s="50">
        <f>SUM(J34)</f>
        <v>12250000</v>
      </c>
      <c r="P35" s="31"/>
    </row>
    <row r="36" spans="1:16" x14ac:dyDescent="0.25">
      <c r="B36" s="27"/>
      <c r="C36" s="56" t="s">
        <v>40</v>
      </c>
      <c r="D36" s="82"/>
      <c r="E36" s="82"/>
      <c r="F36" s="83"/>
      <c r="G36" s="83"/>
      <c r="H36" s="84"/>
      <c r="I36" s="85"/>
      <c r="J36" s="86"/>
      <c r="K36" s="87"/>
      <c r="L36" s="87"/>
      <c r="M36" s="87"/>
      <c r="N36" s="87"/>
      <c r="O36" s="88"/>
      <c r="P36" s="31"/>
    </row>
    <row r="37" spans="1:16" x14ac:dyDescent="0.25">
      <c r="B37" s="27"/>
      <c r="C37" s="89" t="s">
        <v>76</v>
      </c>
      <c r="D37" s="89" t="s">
        <v>77</v>
      </c>
      <c r="E37" s="89" t="s">
        <v>77</v>
      </c>
      <c r="F37" s="90" t="s">
        <v>78</v>
      </c>
      <c r="G37" s="90" t="s">
        <v>33</v>
      </c>
      <c r="H37" s="91"/>
      <c r="I37" s="92">
        <v>31171000</v>
      </c>
      <c r="J37" s="92"/>
      <c r="K37" s="93">
        <v>170</v>
      </c>
      <c r="L37" s="93"/>
      <c r="M37" s="93">
        <v>170</v>
      </c>
      <c r="N37" s="93">
        <v>170</v>
      </c>
      <c r="O37" s="93"/>
      <c r="P37" s="31"/>
    </row>
    <row r="38" spans="1:16" ht="9" customHeight="1" x14ac:dyDescent="0.25">
      <c r="B38" s="27"/>
      <c r="C38" s="55"/>
      <c r="D38" s="55"/>
      <c r="E38" s="55"/>
      <c r="H38" s="94"/>
      <c r="I38" s="95"/>
      <c r="J38" s="95"/>
      <c r="P38" s="31"/>
    </row>
    <row r="39" spans="1:16" s="203" customFormat="1" x14ac:dyDescent="0.25">
      <c r="A39" s="261"/>
      <c r="B39" s="204"/>
      <c r="C39" s="205"/>
      <c r="D39" s="205"/>
      <c r="E39" s="205"/>
      <c r="F39" s="206"/>
      <c r="G39" s="206"/>
      <c r="H39" s="207"/>
      <c r="I39" s="208"/>
      <c r="J39" s="208"/>
      <c r="K39" s="210"/>
      <c r="L39" s="210"/>
      <c r="M39" s="210"/>
      <c r="N39" s="210"/>
      <c r="O39" s="210"/>
      <c r="P39" s="201"/>
    </row>
    <row r="40" spans="1:16" ht="18.75" x14ac:dyDescent="0.3">
      <c r="B40" s="96">
        <v>4</v>
      </c>
      <c r="C40" s="97" t="s">
        <v>79</v>
      </c>
      <c r="D40" s="98"/>
      <c r="E40" s="98"/>
      <c r="F40" s="99"/>
      <c r="G40" s="99"/>
      <c r="H40" s="98"/>
      <c r="I40" s="100">
        <f>SUM(I42:I44)</f>
        <v>39980000</v>
      </c>
      <c r="J40" s="100">
        <f>SUM(J42:J44)</f>
        <v>9500000</v>
      </c>
      <c r="K40" s="98"/>
      <c r="L40" s="98"/>
      <c r="M40" s="98"/>
      <c r="N40" s="98"/>
      <c r="O40" s="98"/>
      <c r="P40" s="31"/>
    </row>
    <row r="41" spans="1:16" x14ac:dyDescent="0.25">
      <c r="B41" s="27"/>
      <c r="C41" s="56" t="s">
        <v>40</v>
      </c>
      <c r="P41" s="31"/>
    </row>
    <row r="42" spans="1:16" x14ac:dyDescent="0.25">
      <c r="B42" s="27"/>
      <c r="C42" s="89" t="s">
        <v>80</v>
      </c>
      <c r="D42" s="89" t="s">
        <v>30</v>
      </c>
      <c r="E42" s="89" t="s">
        <v>43</v>
      </c>
      <c r="F42" s="90" t="s">
        <v>81</v>
      </c>
      <c r="G42" s="90" t="s">
        <v>62</v>
      </c>
      <c r="H42" s="91"/>
      <c r="I42" s="92">
        <v>39980000</v>
      </c>
      <c r="J42" s="92">
        <v>9500000</v>
      </c>
      <c r="K42" s="93">
        <v>276</v>
      </c>
      <c r="L42" s="93"/>
      <c r="M42" s="93">
        <v>276</v>
      </c>
      <c r="N42" s="93"/>
      <c r="O42" s="93">
        <v>56</v>
      </c>
      <c r="P42" s="31"/>
    </row>
    <row r="43" spans="1:16" ht="10.5" customHeight="1" x14ac:dyDescent="0.25">
      <c r="B43" s="27"/>
      <c r="C43" s="58"/>
      <c r="D43" s="58"/>
      <c r="E43" s="58"/>
      <c r="F43" s="59"/>
      <c r="G43" s="59"/>
      <c r="H43" s="101"/>
      <c r="I43" s="102"/>
      <c r="J43" s="102"/>
      <c r="K43" s="103"/>
      <c r="L43" s="103"/>
      <c r="M43" s="103"/>
      <c r="N43" s="103"/>
      <c r="O43" s="103"/>
      <c r="P43" s="31"/>
    </row>
    <row r="44" spans="1:16" s="203" customFormat="1" x14ac:dyDescent="0.25">
      <c r="A44" s="261"/>
      <c r="B44" s="204"/>
      <c r="C44" s="205"/>
      <c r="D44" s="205"/>
      <c r="E44" s="205"/>
      <c r="F44" s="206"/>
      <c r="G44" s="206"/>
      <c r="H44" s="205"/>
      <c r="I44" s="208"/>
      <c r="J44" s="213"/>
      <c r="K44" s="210"/>
      <c r="L44" s="210"/>
      <c r="M44" s="210"/>
      <c r="N44" s="210"/>
      <c r="O44" s="212"/>
      <c r="P44" s="201"/>
    </row>
    <row r="45" spans="1:16" ht="18.75" x14ac:dyDescent="0.3">
      <c r="B45" s="81">
        <v>5</v>
      </c>
      <c r="C45" s="36" t="s">
        <v>145</v>
      </c>
      <c r="D45" s="37"/>
      <c r="E45" s="37"/>
      <c r="F45" s="38"/>
      <c r="G45" s="38"/>
      <c r="H45" s="37"/>
      <c r="I45" s="39">
        <f>SUM(I47:I52)</f>
        <v>55452178</v>
      </c>
      <c r="J45" s="39">
        <f>SUM(J47:J52)</f>
        <v>1250114</v>
      </c>
      <c r="K45" s="37"/>
      <c r="L45" s="37"/>
      <c r="M45" s="37"/>
      <c r="N45" s="37"/>
      <c r="O45" s="37"/>
      <c r="P45" s="31"/>
    </row>
    <row r="46" spans="1:16" s="46" customFormat="1" ht="23.25" customHeight="1" x14ac:dyDescent="0.25">
      <c r="A46" s="263"/>
      <c r="B46" s="41"/>
      <c r="C46" s="41" t="s">
        <v>82</v>
      </c>
      <c r="D46" s="41" t="s">
        <v>83</v>
      </c>
      <c r="E46" s="41" t="s">
        <v>83</v>
      </c>
      <c r="F46" s="42" t="s">
        <v>36</v>
      </c>
      <c r="G46" s="42" t="s">
        <v>33</v>
      </c>
      <c r="H46" s="40">
        <v>79</v>
      </c>
      <c r="I46" s="43">
        <v>16034000</v>
      </c>
      <c r="J46" s="43"/>
      <c r="K46" s="46">
        <v>107</v>
      </c>
      <c r="L46" s="46">
        <v>75</v>
      </c>
      <c r="M46" s="46">
        <v>32</v>
      </c>
      <c r="P46" s="45"/>
    </row>
    <row r="47" spans="1:16" ht="19.5" customHeight="1" x14ac:dyDescent="0.25">
      <c r="B47" s="27"/>
      <c r="I47" s="50">
        <v>16034000</v>
      </c>
      <c r="J47" s="95"/>
      <c r="P47" s="31"/>
    </row>
    <row r="48" spans="1:16" x14ac:dyDescent="0.25">
      <c r="B48" s="27"/>
      <c r="C48" s="56" t="s">
        <v>40</v>
      </c>
      <c r="D48" s="55"/>
      <c r="E48" s="55"/>
      <c r="H48" s="94"/>
      <c r="I48" s="104"/>
      <c r="J48" s="95"/>
      <c r="P48" s="31"/>
    </row>
    <row r="49" spans="1:16" x14ac:dyDescent="0.25">
      <c r="B49" s="27"/>
      <c r="C49" s="58" t="s">
        <v>84</v>
      </c>
      <c r="D49" s="58" t="s">
        <v>85</v>
      </c>
      <c r="E49" s="58" t="s">
        <v>85</v>
      </c>
      <c r="F49" s="59" t="s">
        <v>36</v>
      </c>
      <c r="G49" s="59" t="s">
        <v>33</v>
      </c>
      <c r="H49" s="101"/>
      <c r="I49" s="102">
        <v>21251945</v>
      </c>
      <c r="J49" s="102">
        <v>1250114</v>
      </c>
      <c r="K49" s="103">
        <v>87</v>
      </c>
      <c r="L49" s="103">
        <v>61</v>
      </c>
      <c r="M49" s="103">
        <v>26</v>
      </c>
      <c r="N49" s="103"/>
      <c r="O49" s="103"/>
      <c r="P49" s="31"/>
    </row>
    <row r="50" spans="1:16" x14ac:dyDescent="0.25">
      <c r="B50" s="27"/>
      <c r="C50" s="58" t="s">
        <v>86</v>
      </c>
      <c r="D50" s="58" t="s">
        <v>68</v>
      </c>
      <c r="E50" s="58" t="s">
        <v>43</v>
      </c>
      <c r="F50" s="59" t="s">
        <v>36</v>
      </c>
      <c r="G50" s="59" t="s">
        <v>33</v>
      </c>
      <c r="H50" s="101"/>
      <c r="I50" s="102">
        <v>18166233</v>
      </c>
      <c r="J50" s="102"/>
      <c r="K50" s="103">
        <v>72</v>
      </c>
      <c r="L50" s="103"/>
      <c r="M50" s="103">
        <v>72</v>
      </c>
      <c r="N50" s="103"/>
      <c r="O50" s="103"/>
      <c r="P50" s="31"/>
    </row>
    <row r="51" spans="1:16" ht="8.25" customHeight="1" x14ac:dyDescent="0.25">
      <c r="B51" s="27"/>
      <c r="C51" s="55"/>
      <c r="D51" s="55"/>
      <c r="E51" s="55"/>
      <c r="H51" s="94"/>
      <c r="I51" s="95"/>
      <c r="J51" s="95"/>
      <c r="P51" s="31"/>
    </row>
    <row r="52" spans="1:16" s="203" customFormat="1" x14ac:dyDescent="0.25">
      <c r="A52" s="261"/>
      <c r="B52" s="204"/>
      <c r="C52" s="205"/>
      <c r="D52" s="205"/>
      <c r="E52" s="205"/>
      <c r="F52" s="206"/>
      <c r="G52" s="206"/>
      <c r="H52" s="205"/>
      <c r="I52" s="208"/>
      <c r="J52" s="213"/>
      <c r="K52" s="210"/>
      <c r="L52" s="212"/>
      <c r="M52" s="212"/>
      <c r="N52" s="212"/>
      <c r="O52" s="212"/>
      <c r="P52" s="201"/>
    </row>
    <row r="53" spans="1:16" ht="18.75" x14ac:dyDescent="0.3">
      <c r="B53" s="96">
        <v>6</v>
      </c>
      <c r="C53" s="97" t="s">
        <v>146</v>
      </c>
      <c r="D53" s="98"/>
      <c r="E53" s="98"/>
      <c r="F53" s="99"/>
      <c r="G53" s="99"/>
      <c r="H53" s="98"/>
      <c r="I53" s="100">
        <f>I55</f>
        <v>24350000</v>
      </c>
      <c r="J53" s="100">
        <f>J55</f>
        <v>0</v>
      </c>
      <c r="K53" s="98"/>
      <c r="L53" s="98"/>
      <c r="M53" s="98"/>
      <c r="N53" s="98"/>
      <c r="O53" s="98"/>
      <c r="P53" s="31"/>
    </row>
    <row r="54" spans="1:16" s="46" customFormat="1" ht="18.75" customHeight="1" x14ac:dyDescent="0.25">
      <c r="A54" s="263"/>
      <c r="B54" s="41"/>
      <c r="C54" s="41" t="s">
        <v>87</v>
      </c>
      <c r="D54" s="41" t="s">
        <v>88</v>
      </c>
      <c r="E54" s="41" t="s">
        <v>43</v>
      </c>
      <c r="F54" s="42" t="s">
        <v>89</v>
      </c>
      <c r="G54" s="42" t="s">
        <v>89</v>
      </c>
      <c r="H54" s="40">
        <v>49</v>
      </c>
      <c r="I54" s="43">
        <v>24350000</v>
      </c>
      <c r="J54" s="76"/>
      <c r="K54" s="46">
        <v>256</v>
      </c>
      <c r="M54" s="46">
        <v>256</v>
      </c>
      <c r="N54" s="46">
        <v>256</v>
      </c>
      <c r="P54" s="45"/>
    </row>
    <row r="55" spans="1:16" ht="15.75" x14ac:dyDescent="0.25">
      <c r="B55" s="27"/>
      <c r="C55" s="55"/>
      <c r="D55" s="55"/>
      <c r="E55" s="55"/>
      <c r="H55" s="94"/>
      <c r="I55" s="50">
        <v>24350000</v>
      </c>
      <c r="J55" s="105"/>
      <c r="P55" s="31"/>
    </row>
    <row r="56" spans="1:16" ht="8.25" customHeight="1" x14ac:dyDescent="0.25">
      <c r="B56" s="27"/>
      <c r="C56" s="55"/>
      <c r="D56" s="55"/>
      <c r="E56" s="55"/>
      <c r="H56" s="94"/>
      <c r="I56" s="79"/>
      <c r="J56" s="106"/>
      <c r="P56" s="31"/>
    </row>
    <row r="57" spans="1:16" s="203" customFormat="1" x14ac:dyDescent="0.25">
      <c r="A57" s="261"/>
      <c r="B57" s="204"/>
      <c r="C57" s="205"/>
      <c r="D57" s="205"/>
      <c r="E57" s="205"/>
      <c r="F57" s="206"/>
      <c r="G57" s="206"/>
      <c r="H57" s="207"/>
      <c r="I57" s="208"/>
      <c r="J57" s="209"/>
      <c r="K57" s="210"/>
      <c r="L57" s="210"/>
      <c r="M57" s="210"/>
      <c r="N57" s="210"/>
      <c r="O57" s="210"/>
      <c r="P57" s="201"/>
    </row>
    <row r="58" spans="1:16" ht="15.75" customHeight="1" x14ac:dyDescent="0.3">
      <c r="B58" s="81">
        <v>7</v>
      </c>
      <c r="C58" s="36" t="s">
        <v>147</v>
      </c>
      <c r="D58" s="37"/>
      <c r="E58" s="37"/>
      <c r="F58" s="38"/>
      <c r="G58" s="38"/>
      <c r="H58" s="37"/>
      <c r="I58" s="39">
        <f>SUM(I60:I62)</f>
        <v>32200000</v>
      </c>
      <c r="J58" s="39">
        <f>SUM(J60:J62)</f>
        <v>5000000</v>
      </c>
      <c r="K58" s="37"/>
      <c r="L58" s="37"/>
      <c r="M58" s="37"/>
      <c r="N58" s="37"/>
      <c r="O58" s="37"/>
    </row>
    <row r="59" spans="1:16" s="46" customFormat="1" ht="19.5" customHeight="1" x14ac:dyDescent="0.25">
      <c r="A59" s="263"/>
      <c r="B59" s="41"/>
      <c r="C59" s="41" t="s">
        <v>90</v>
      </c>
      <c r="D59" s="41" t="s">
        <v>91</v>
      </c>
      <c r="E59" s="41" t="s">
        <v>92</v>
      </c>
      <c r="F59" s="42" t="s">
        <v>51</v>
      </c>
      <c r="G59" s="42" t="s">
        <v>33</v>
      </c>
      <c r="H59" s="40">
        <v>92</v>
      </c>
      <c r="I59" s="43">
        <v>13500000</v>
      </c>
      <c r="J59" s="43">
        <v>5000000</v>
      </c>
      <c r="K59" s="46">
        <v>103</v>
      </c>
      <c r="L59" s="46">
        <v>73</v>
      </c>
      <c r="M59" s="46">
        <v>30</v>
      </c>
    </row>
    <row r="60" spans="1:16" ht="15.75" customHeight="1" x14ac:dyDescent="0.25">
      <c r="B60" s="27"/>
      <c r="I60" s="50">
        <f>SUM(I59)</f>
        <v>13500000</v>
      </c>
      <c r="J60" s="50">
        <f>SUM(J59)</f>
        <v>5000000</v>
      </c>
    </row>
    <row r="61" spans="1:16" ht="15.75" customHeight="1" x14ac:dyDescent="0.25">
      <c r="B61" s="27"/>
      <c r="C61" s="56" t="s">
        <v>40</v>
      </c>
      <c r="D61" s="55"/>
      <c r="E61" s="55"/>
      <c r="H61" s="94"/>
      <c r="I61" s="95"/>
      <c r="J61" s="106"/>
      <c r="L61" s="88"/>
      <c r="M61" s="88"/>
      <c r="N61" s="107"/>
      <c r="O61" s="88"/>
    </row>
    <row r="62" spans="1:16" ht="15.75" customHeight="1" x14ac:dyDescent="0.25">
      <c r="B62" s="27"/>
      <c r="C62" s="58" t="s">
        <v>93</v>
      </c>
      <c r="D62" s="58" t="s">
        <v>94</v>
      </c>
      <c r="E62" s="58" t="s">
        <v>43</v>
      </c>
      <c r="F62" s="59" t="s">
        <v>36</v>
      </c>
      <c r="G62" s="59" t="s">
        <v>33</v>
      </c>
      <c r="H62" s="101"/>
      <c r="I62" s="102">
        <v>18700000</v>
      </c>
      <c r="J62" s="108"/>
      <c r="K62" s="103">
        <v>84</v>
      </c>
      <c r="L62" s="103">
        <v>59</v>
      </c>
      <c r="M62" s="103">
        <v>25</v>
      </c>
      <c r="N62" s="103">
        <v>84</v>
      </c>
      <c r="O62" s="103"/>
    </row>
    <row r="63" spans="1:16" ht="8.25" customHeight="1" x14ac:dyDescent="0.25">
      <c r="B63" s="27"/>
      <c r="C63" s="55"/>
      <c r="D63" s="55"/>
      <c r="E63" s="55"/>
      <c r="H63" s="94"/>
      <c r="I63" s="95"/>
      <c r="J63" s="106"/>
    </row>
    <row r="64" spans="1:16" s="203" customFormat="1" ht="15" customHeight="1" x14ac:dyDescent="0.25">
      <c r="A64" s="261"/>
      <c r="B64" s="204"/>
      <c r="C64" s="205"/>
      <c r="D64" s="205"/>
      <c r="E64" s="205"/>
      <c r="F64" s="206"/>
      <c r="G64" s="206"/>
      <c r="H64" s="207"/>
      <c r="I64" s="208"/>
      <c r="J64" s="209"/>
      <c r="K64" s="210"/>
      <c r="L64" s="210"/>
      <c r="M64" s="210"/>
      <c r="N64" s="210"/>
      <c r="O64" s="210"/>
    </row>
    <row r="65" spans="2:15" ht="18.75" x14ac:dyDescent="0.3">
      <c r="B65" s="96">
        <v>8</v>
      </c>
      <c r="C65" s="97" t="s">
        <v>148</v>
      </c>
      <c r="D65" s="98"/>
      <c r="E65" s="98"/>
      <c r="F65" s="99"/>
      <c r="G65" s="99"/>
      <c r="H65" s="98"/>
      <c r="I65" s="109"/>
      <c r="J65" s="109"/>
      <c r="K65" s="98"/>
      <c r="L65" s="98"/>
      <c r="M65" s="98"/>
      <c r="N65" s="98"/>
      <c r="O65" s="98"/>
    </row>
    <row r="66" spans="2:15" ht="15.75" x14ac:dyDescent="0.25">
      <c r="B66" s="55"/>
      <c r="C66" s="110" t="s">
        <v>95</v>
      </c>
      <c r="D66" s="55"/>
      <c r="E66" s="55"/>
      <c r="H66" s="55"/>
      <c r="I66" s="95"/>
      <c r="J66" s="111"/>
    </row>
    <row r="67" spans="2:15" ht="15.75" thickBot="1" x14ac:dyDescent="0.3">
      <c r="B67" s="112"/>
      <c r="C67" s="112"/>
      <c r="D67" s="112"/>
      <c r="E67" s="112"/>
      <c r="F67" s="113"/>
      <c r="G67" s="113"/>
      <c r="H67" s="112"/>
      <c r="I67" s="114"/>
      <c r="J67" s="115"/>
      <c r="K67" s="116"/>
      <c r="L67" s="116"/>
      <c r="M67" s="116"/>
      <c r="N67" s="116"/>
      <c r="O67" s="116"/>
    </row>
    <row r="68" spans="2:15" ht="6" customHeight="1" thickTop="1" x14ac:dyDescent="0.25"/>
    <row r="69" spans="2:15" ht="21" x14ac:dyDescent="0.25">
      <c r="C69" s="117" t="s">
        <v>96</v>
      </c>
      <c r="D69" s="23" t="s">
        <v>7</v>
      </c>
      <c r="E69" s="24">
        <v>21</v>
      </c>
      <c r="F69" s="244" t="s">
        <v>97</v>
      </c>
      <c r="G69" s="244"/>
      <c r="H69" s="244"/>
      <c r="I69" s="118">
        <f>SUM(I12,I26,I33,I40,I45,I53,I58)</f>
        <v>561098624</v>
      </c>
      <c r="J69" s="118">
        <f>SUM(J12,J26,J33,J40,J45,J53,J58)</f>
        <v>70480741</v>
      </c>
      <c r="K69" s="119">
        <f>SUM(K13:K64)</f>
        <v>2996</v>
      </c>
      <c r="L69" s="119">
        <f>SUM(L13:L64)</f>
        <v>932</v>
      </c>
      <c r="M69" s="119">
        <f>SUM(M13:M64)</f>
        <v>2064</v>
      </c>
      <c r="N69" s="119">
        <f>SUM(N13:N64)</f>
        <v>949</v>
      </c>
      <c r="O69" s="119">
        <f>SUM(O13:O64)</f>
        <v>296</v>
      </c>
    </row>
    <row r="70" spans="2:15" ht="23.25" x14ac:dyDescent="0.25">
      <c r="B70" s="120"/>
      <c r="C70" s="120"/>
      <c r="D70" s="23" t="s">
        <v>10</v>
      </c>
      <c r="E70" s="24">
        <v>10</v>
      </c>
      <c r="F70" s="244" t="s">
        <v>98</v>
      </c>
      <c r="G70" s="244"/>
      <c r="H70" s="244"/>
      <c r="I70" s="118">
        <f>SUM(I16,I30,I35,I47,I55,I60)</f>
        <v>249261103</v>
      </c>
      <c r="J70" s="118">
        <f>SUM(J16,J30,J35,J47,J55,J60)</f>
        <v>54000147</v>
      </c>
      <c r="K70" s="119">
        <f>SUM(K13:K15,K27:K29,K34,K46,K54,K59)</f>
        <v>1431</v>
      </c>
      <c r="L70" s="119"/>
      <c r="M70" s="119"/>
      <c r="N70" s="119"/>
      <c r="O70" s="119"/>
    </row>
    <row r="71" spans="2:15" x14ac:dyDescent="0.25">
      <c r="C71" s="121"/>
    </row>
    <row r="72" spans="2:15" ht="21" x14ac:dyDescent="0.25">
      <c r="C72" s="122"/>
      <c r="E72" s="122"/>
      <c r="I72" s="123">
        <f>I70+I42+I37</f>
        <v>320412103</v>
      </c>
    </row>
    <row r="73" spans="2:15" ht="31.5" x14ac:dyDescent="0.25">
      <c r="C73" s="215"/>
      <c r="D73" s="228" t="s">
        <v>99</v>
      </c>
      <c r="E73" s="223"/>
      <c r="F73" s="227" t="s">
        <v>100</v>
      </c>
      <c r="G73" s="227" t="s">
        <v>101</v>
      </c>
      <c r="H73" s="214"/>
    </row>
    <row r="74" spans="2:15" ht="37.5" x14ac:dyDescent="0.3">
      <c r="C74" s="216"/>
      <c r="D74" s="229" t="s">
        <v>102</v>
      </c>
      <c r="E74" s="230" t="s">
        <v>103</v>
      </c>
      <c r="F74" s="231">
        <v>9</v>
      </c>
      <c r="G74" s="231">
        <v>3</v>
      </c>
    </row>
    <row r="75" spans="2:15" ht="37.5" x14ac:dyDescent="0.3">
      <c r="C75" s="218"/>
      <c r="D75" s="232" t="s">
        <v>104</v>
      </c>
      <c r="E75" s="233" t="s">
        <v>105</v>
      </c>
      <c r="F75" s="231">
        <v>3</v>
      </c>
      <c r="G75" s="231">
        <v>3</v>
      </c>
    </row>
    <row r="76" spans="2:15" ht="37.5" x14ac:dyDescent="0.3">
      <c r="C76" s="220"/>
      <c r="D76" s="234" t="s">
        <v>106</v>
      </c>
      <c r="E76" s="235" t="s">
        <v>107</v>
      </c>
      <c r="F76" s="231">
        <v>2</v>
      </c>
      <c r="G76" s="231" t="s">
        <v>108</v>
      </c>
    </row>
    <row r="77" spans="2:15" ht="37.5" x14ac:dyDescent="0.3">
      <c r="C77" s="221"/>
      <c r="D77" s="236" t="s">
        <v>109</v>
      </c>
      <c r="E77" s="237" t="s">
        <v>110</v>
      </c>
      <c r="F77" s="231">
        <v>1</v>
      </c>
      <c r="G77" s="231" t="s">
        <v>111</v>
      </c>
    </row>
    <row r="78" spans="2:15" ht="37.5" x14ac:dyDescent="0.3">
      <c r="C78" s="222"/>
      <c r="D78" s="238" t="s">
        <v>112</v>
      </c>
      <c r="E78" s="239" t="s">
        <v>113</v>
      </c>
      <c r="F78" s="231">
        <v>3</v>
      </c>
      <c r="G78" s="231">
        <v>1</v>
      </c>
    </row>
    <row r="79" spans="2:15" ht="37.5" x14ac:dyDescent="0.3">
      <c r="C79" s="217"/>
      <c r="D79" s="229" t="s">
        <v>114</v>
      </c>
      <c r="E79" s="230" t="s">
        <v>115</v>
      </c>
      <c r="F79" s="231">
        <v>1</v>
      </c>
      <c r="G79" s="231">
        <v>1</v>
      </c>
    </row>
    <row r="80" spans="2:15" ht="37.5" x14ac:dyDescent="0.3">
      <c r="C80" s="219"/>
      <c r="D80" s="232" t="s">
        <v>116</v>
      </c>
      <c r="E80" s="233" t="s">
        <v>117</v>
      </c>
      <c r="F80" s="231">
        <v>2</v>
      </c>
      <c r="G80" s="231">
        <v>1</v>
      </c>
    </row>
    <row r="81" spans="3:7" ht="37.5" x14ac:dyDescent="0.3">
      <c r="C81" s="128"/>
      <c r="D81" s="234" t="s">
        <v>118</v>
      </c>
      <c r="E81" s="240" t="s">
        <v>119</v>
      </c>
      <c r="F81" s="231">
        <v>0</v>
      </c>
      <c r="G81" s="231">
        <v>0</v>
      </c>
    </row>
    <row r="82" spans="3:7" ht="21" x14ac:dyDescent="0.25">
      <c r="C82" s="122"/>
      <c r="D82" s="226"/>
      <c r="E82" s="224"/>
      <c r="F82" s="225"/>
      <c r="G82" s="224" t="s">
        <v>120</v>
      </c>
    </row>
    <row r="83" spans="3:7" x14ac:dyDescent="0.25">
      <c r="C83" s="124"/>
      <c r="D83" s="124"/>
      <c r="E83" s="124"/>
    </row>
    <row r="84" spans="3:7" x14ac:dyDescent="0.25">
      <c r="C84" s="125"/>
      <c r="D84" s="125"/>
      <c r="E84" s="125"/>
    </row>
    <row r="85" spans="3:7" x14ac:dyDescent="0.25">
      <c r="C85" s="126"/>
      <c r="D85" s="126"/>
      <c r="E85" s="126"/>
    </row>
    <row r="87" spans="3:7" x14ac:dyDescent="0.25">
      <c r="C87" s="121"/>
    </row>
    <row r="91" spans="3:7" x14ac:dyDescent="0.25">
      <c r="C91" s="121"/>
    </row>
    <row r="95" spans="3:7" x14ac:dyDescent="0.25">
      <c r="C95" s="121"/>
    </row>
  </sheetData>
  <mergeCells count="3">
    <mergeCell ref="L10:O10"/>
    <mergeCell ref="F69:H69"/>
    <mergeCell ref="F70:H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2618-A675-4FFF-9860-5ED77E88B5D2}">
  <dimension ref="B1:P87"/>
  <sheetViews>
    <sheetView topLeftCell="F10" workbookViewId="0">
      <selection activeCell="A27" sqref="A27:XFD28"/>
    </sheetView>
  </sheetViews>
  <sheetFormatPr defaultRowHeight="15" x14ac:dyDescent="0.25"/>
  <cols>
    <col min="1" max="1" width="4" customWidth="1"/>
    <col min="2" max="2" width="8.7109375" customWidth="1"/>
    <col min="3" max="3" width="36.42578125" style="29" customWidth="1"/>
    <col min="4" max="4" width="43.28515625" customWidth="1"/>
    <col min="5" max="5" width="36.42578125" customWidth="1"/>
    <col min="6" max="6" width="19.85546875" customWidth="1"/>
    <col min="7" max="7" width="21.7109375" customWidth="1"/>
    <col min="8" max="8" width="15.7109375" customWidth="1"/>
    <col min="9" max="9" width="22.42578125" customWidth="1"/>
    <col min="10" max="10" width="23.5703125" customWidth="1"/>
    <col min="11" max="11" width="14.7109375" customWidth="1"/>
    <col min="12" max="15" width="14.85546875" customWidth="1"/>
    <col min="16" max="16" width="26.28515625" customWidth="1"/>
    <col min="17" max="17" width="20.5703125" customWidth="1"/>
    <col min="18" max="18" width="16.5703125" customWidth="1"/>
    <col min="19" max="19" width="15.5703125" bestFit="1" customWidth="1"/>
    <col min="20" max="21" width="14.42578125" bestFit="1" customWidth="1"/>
  </cols>
  <sheetData>
    <row r="1" spans="2:16" ht="93.75" customHeight="1" x14ac:dyDescent="0.25">
      <c r="B1" s="247" t="s">
        <v>121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2:16" ht="15.75" customHeight="1" x14ac:dyDescent="0.2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2:16" ht="15.75" customHeight="1" x14ac:dyDescent="0.25">
      <c r="B3" s="1"/>
      <c r="E3" s="194" t="s">
        <v>122</v>
      </c>
      <c r="F3" s="195"/>
      <c r="G3" s="196" t="s">
        <v>8</v>
      </c>
      <c r="H3" s="18"/>
      <c r="I3" s="176"/>
      <c r="J3" s="1"/>
      <c r="K3" s="1"/>
      <c r="L3" s="1"/>
      <c r="M3" s="1"/>
      <c r="N3" s="1"/>
      <c r="O3" s="1"/>
    </row>
    <row r="4" spans="2:16" ht="15.75" customHeight="1" x14ac:dyDescent="0.25">
      <c r="B4" s="1"/>
      <c r="E4" s="174" t="s">
        <v>123</v>
      </c>
      <c r="F4" s="175"/>
      <c r="G4" s="193" t="s">
        <v>11</v>
      </c>
      <c r="H4" s="17"/>
      <c r="I4" s="176"/>
      <c r="J4" s="1"/>
      <c r="K4" s="1"/>
      <c r="L4" s="1"/>
      <c r="M4" s="1"/>
      <c r="N4" s="1"/>
      <c r="O4" s="1"/>
    </row>
    <row r="5" spans="2:16" ht="15.75" customHeight="1" thickBot="1" x14ac:dyDescent="0.3">
      <c r="B5" s="1"/>
      <c r="E5" s="174"/>
      <c r="F5" s="175"/>
      <c r="G5" s="174"/>
      <c r="H5" s="174"/>
      <c r="I5" s="176"/>
      <c r="J5" s="1"/>
      <c r="K5" s="1"/>
      <c r="L5" s="1"/>
      <c r="M5" s="1"/>
      <c r="N5" s="1"/>
      <c r="O5" s="1"/>
    </row>
    <row r="6" spans="2:16" ht="42.75" customHeight="1" thickBot="1" x14ac:dyDescent="0.3">
      <c r="B6" s="1"/>
      <c r="E6" s="188" t="s">
        <v>124</v>
      </c>
      <c r="F6" s="187" t="s">
        <v>125</v>
      </c>
      <c r="G6" s="187" t="s">
        <v>142</v>
      </c>
      <c r="H6" s="187" t="s">
        <v>126</v>
      </c>
      <c r="I6" s="187" t="s">
        <v>127</v>
      </c>
      <c r="J6" s="1"/>
      <c r="K6" s="1"/>
      <c r="L6" s="1"/>
      <c r="M6" s="1"/>
      <c r="N6" s="1"/>
      <c r="O6" s="1"/>
    </row>
    <row r="7" spans="2:16" ht="15.75" customHeight="1" thickBot="1" x14ac:dyDescent="0.3">
      <c r="B7" s="1"/>
      <c r="E7" s="189" t="s">
        <v>128</v>
      </c>
      <c r="F7" s="190" t="s">
        <v>129</v>
      </c>
      <c r="G7" s="191">
        <v>0.45</v>
      </c>
      <c r="H7" s="191">
        <v>0.22</v>
      </c>
      <c r="I7" s="191">
        <v>0.17</v>
      </c>
      <c r="J7" s="1"/>
      <c r="K7" s="1"/>
      <c r="L7" s="1"/>
      <c r="M7" s="1"/>
      <c r="N7" s="1"/>
      <c r="O7" s="1"/>
    </row>
    <row r="8" spans="2:16" ht="15.75" customHeight="1" thickBot="1" x14ac:dyDescent="0.3">
      <c r="B8" s="1"/>
      <c r="E8" s="189" t="s">
        <v>130</v>
      </c>
      <c r="F8" s="191">
        <v>0.4</v>
      </c>
      <c r="G8" s="191">
        <v>0.49</v>
      </c>
      <c r="H8" s="191">
        <v>0.33</v>
      </c>
      <c r="I8" s="191">
        <v>0.38</v>
      </c>
      <c r="J8" s="1"/>
      <c r="K8" s="1"/>
      <c r="L8" s="1"/>
      <c r="M8" s="1"/>
      <c r="N8" s="1"/>
      <c r="O8" s="1"/>
    </row>
    <row r="9" spans="2:16" ht="15.75" customHeight="1" thickBot="1" x14ac:dyDescent="0.3">
      <c r="B9" s="1"/>
      <c r="E9" s="189" t="s">
        <v>131</v>
      </c>
      <c r="F9" s="190" t="s">
        <v>132</v>
      </c>
      <c r="G9" s="191">
        <v>1.7</v>
      </c>
      <c r="H9" s="191">
        <v>0.81</v>
      </c>
      <c r="I9" s="191">
        <v>0.63</v>
      </c>
      <c r="J9" s="1"/>
      <c r="K9" s="1"/>
      <c r="L9" s="1"/>
      <c r="M9" s="1"/>
      <c r="N9" s="1"/>
      <c r="O9" s="1"/>
    </row>
    <row r="10" spans="2:16" ht="15.75" customHeight="1" x14ac:dyDescent="0.3">
      <c r="B10" s="1"/>
      <c r="E10" s="192" t="s">
        <v>133</v>
      </c>
      <c r="F10" s="129"/>
      <c r="G10" s="129"/>
      <c r="H10" s="129"/>
      <c r="I10" s="129"/>
      <c r="J10" s="1"/>
      <c r="K10" s="1"/>
      <c r="L10" s="1"/>
      <c r="M10" s="1"/>
      <c r="N10" s="1"/>
      <c r="O10" s="1"/>
    </row>
    <row r="11" spans="2:16" ht="15.75" customHeight="1" x14ac:dyDescent="0.3">
      <c r="B11" s="241"/>
      <c r="E11" s="192" t="s">
        <v>143</v>
      </c>
      <c r="F11" s="129"/>
      <c r="G11" s="129"/>
      <c r="H11" s="129"/>
      <c r="I11" s="129"/>
      <c r="J11" s="241"/>
      <c r="K11" s="241"/>
      <c r="L11" s="241"/>
      <c r="M11" s="241"/>
      <c r="N11" s="241"/>
      <c r="O11" s="241"/>
    </row>
    <row r="12" spans="2:16" ht="15.75" customHeight="1" x14ac:dyDescent="0.25">
      <c r="P12" s="31"/>
    </row>
    <row r="13" spans="2:16" x14ac:dyDescent="0.25">
      <c r="B13" s="130"/>
      <c r="C13" s="131"/>
      <c r="D13" s="32"/>
      <c r="E13" s="32"/>
      <c r="F13" s="32"/>
      <c r="G13" s="32"/>
      <c r="H13" s="32"/>
      <c r="I13" s="32"/>
      <c r="J13" s="32"/>
      <c r="K13" s="33"/>
      <c r="L13" s="242" t="s">
        <v>13</v>
      </c>
      <c r="M13" s="243"/>
      <c r="N13" s="243"/>
      <c r="O13" s="243"/>
      <c r="P13" s="31"/>
    </row>
    <row r="14" spans="2:16" s="51" customFormat="1" ht="51.75" customHeight="1" x14ac:dyDescent="0.25">
      <c r="B14" s="132" t="s">
        <v>14</v>
      </c>
      <c r="C14" s="133" t="s">
        <v>134</v>
      </c>
      <c r="D14" s="134" t="s">
        <v>16</v>
      </c>
      <c r="E14" s="134" t="s">
        <v>17</v>
      </c>
      <c r="F14" s="134" t="s">
        <v>18</v>
      </c>
      <c r="G14" s="134" t="s">
        <v>19</v>
      </c>
      <c r="H14" s="134" t="s">
        <v>20</v>
      </c>
      <c r="I14" s="134" t="s">
        <v>135</v>
      </c>
      <c r="J14" s="134" t="s">
        <v>22</v>
      </c>
      <c r="K14" s="134" t="s">
        <v>23</v>
      </c>
      <c r="L14" s="134" t="s">
        <v>24</v>
      </c>
      <c r="M14" s="133" t="s">
        <v>25</v>
      </c>
      <c r="N14" s="133" t="s">
        <v>26</v>
      </c>
      <c r="O14" s="135" t="s">
        <v>27</v>
      </c>
      <c r="P14" s="54"/>
    </row>
    <row r="15" spans="2:16" s="121" customFormat="1" x14ac:dyDescent="0.25">
      <c r="B15" s="27">
        <v>7</v>
      </c>
      <c r="C15" s="121" t="s">
        <v>90</v>
      </c>
      <c r="D15" s="121" t="s">
        <v>91</v>
      </c>
      <c r="E15" s="121" t="s">
        <v>92</v>
      </c>
      <c r="F15" s="121" t="s">
        <v>51</v>
      </c>
      <c r="G15" s="136" t="s">
        <v>33</v>
      </c>
      <c r="H15" s="137">
        <v>92</v>
      </c>
      <c r="I15" s="104">
        <v>13500000</v>
      </c>
      <c r="J15" s="104">
        <v>5000000</v>
      </c>
      <c r="K15" s="121">
        <v>103</v>
      </c>
      <c r="L15" s="121">
        <v>73</v>
      </c>
      <c r="M15" s="121">
        <v>30</v>
      </c>
      <c r="N15" s="121">
        <v>0</v>
      </c>
      <c r="O15" s="121">
        <v>0</v>
      </c>
    </row>
    <row r="16" spans="2:16" s="121" customFormat="1" x14ac:dyDescent="0.25">
      <c r="B16" s="27">
        <v>5</v>
      </c>
      <c r="C16" s="121" t="s">
        <v>82</v>
      </c>
      <c r="D16" s="121" t="s">
        <v>136</v>
      </c>
      <c r="E16" s="121" t="s">
        <v>136</v>
      </c>
      <c r="F16" s="121" t="s">
        <v>36</v>
      </c>
      <c r="G16" s="136" t="s">
        <v>33</v>
      </c>
      <c r="H16" s="137">
        <v>79</v>
      </c>
      <c r="I16" s="104">
        <v>16034000</v>
      </c>
      <c r="J16" s="104"/>
      <c r="K16" s="121">
        <v>107</v>
      </c>
      <c r="L16" s="121">
        <v>75</v>
      </c>
      <c r="M16" s="121">
        <v>32</v>
      </c>
      <c r="N16" s="121">
        <v>0</v>
      </c>
      <c r="O16" s="121">
        <v>0</v>
      </c>
    </row>
    <row r="17" spans="2:15" s="121" customFormat="1" x14ac:dyDescent="0.25">
      <c r="B17" s="27">
        <v>3</v>
      </c>
      <c r="C17" s="121" t="s">
        <v>71</v>
      </c>
      <c r="D17" s="121" t="s">
        <v>72</v>
      </c>
      <c r="E17" s="121" t="s">
        <v>73</v>
      </c>
      <c r="F17" s="121" t="s">
        <v>74</v>
      </c>
      <c r="G17" s="136" t="s">
        <v>75</v>
      </c>
      <c r="H17" s="137">
        <v>54</v>
      </c>
      <c r="I17" s="104">
        <v>33500000</v>
      </c>
      <c r="J17" s="104">
        <v>12250000</v>
      </c>
      <c r="K17" s="121">
        <v>222</v>
      </c>
      <c r="L17" s="121">
        <v>156</v>
      </c>
      <c r="M17" s="121">
        <v>66</v>
      </c>
      <c r="N17" s="121">
        <v>222</v>
      </c>
      <c r="O17" s="121">
        <v>0</v>
      </c>
    </row>
    <row r="18" spans="2:15" s="121" customFormat="1" x14ac:dyDescent="0.25">
      <c r="B18" s="27">
        <v>1</v>
      </c>
      <c r="C18" s="121" t="s">
        <v>29</v>
      </c>
      <c r="D18" s="121" t="s">
        <v>30</v>
      </c>
      <c r="E18" s="121" t="s">
        <v>31</v>
      </c>
      <c r="F18" s="121" t="s">
        <v>32</v>
      </c>
      <c r="G18" s="136" t="s">
        <v>33</v>
      </c>
      <c r="H18" s="137">
        <v>52</v>
      </c>
      <c r="I18" s="104">
        <v>50420000</v>
      </c>
      <c r="J18" s="104">
        <v>20500000</v>
      </c>
      <c r="K18" s="121">
        <v>257</v>
      </c>
      <c r="L18" s="121">
        <v>78</v>
      </c>
      <c r="M18" s="121">
        <v>179</v>
      </c>
      <c r="N18" s="121">
        <v>0</v>
      </c>
      <c r="O18" s="121">
        <v>52</v>
      </c>
    </row>
    <row r="19" spans="2:15" s="121" customFormat="1" x14ac:dyDescent="0.25">
      <c r="B19" s="27">
        <v>6</v>
      </c>
      <c r="C19" s="121" t="s">
        <v>87</v>
      </c>
      <c r="D19" s="121" t="s">
        <v>88</v>
      </c>
      <c r="E19" s="121" t="s">
        <v>43</v>
      </c>
      <c r="F19" s="121" t="s">
        <v>89</v>
      </c>
      <c r="G19" s="136" t="s">
        <v>89</v>
      </c>
      <c r="H19" s="137">
        <v>49</v>
      </c>
      <c r="I19" s="104">
        <v>24350000</v>
      </c>
      <c r="J19" s="104"/>
      <c r="K19" s="121">
        <v>256</v>
      </c>
      <c r="L19" s="121">
        <v>0</v>
      </c>
      <c r="M19" s="121">
        <v>256</v>
      </c>
      <c r="N19" s="121">
        <v>256</v>
      </c>
      <c r="O19" s="121">
        <v>0</v>
      </c>
    </row>
    <row r="20" spans="2:15" s="121" customFormat="1" x14ac:dyDescent="0.25">
      <c r="B20" s="27">
        <v>1</v>
      </c>
      <c r="C20" s="121" t="s">
        <v>34</v>
      </c>
      <c r="D20" s="121" t="s">
        <v>35</v>
      </c>
      <c r="E20" s="121" t="s">
        <v>35</v>
      </c>
      <c r="F20" s="121" t="s">
        <v>36</v>
      </c>
      <c r="G20" s="136" t="s">
        <v>33</v>
      </c>
      <c r="H20" s="137">
        <v>46</v>
      </c>
      <c r="I20" s="104">
        <v>23500000</v>
      </c>
      <c r="J20" s="104">
        <v>5200000</v>
      </c>
      <c r="K20" s="121">
        <v>86</v>
      </c>
      <c r="L20" s="121">
        <v>61</v>
      </c>
      <c r="M20" s="121">
        <v>25</v>
      </c>
      <c r="N20" s="121">
        <v>0</v>
      </c>
      <c r="O20" s="121">
        <v>18</v>
      </c>
    </row>
    <row r="21" spans="2:15" s="121" customFormat="1" x14ac:dyDescent="0.25">
      <c r="B21" s="27">
        <v>1</v>
      </c>
      <c r="C21" s="121" t="s">
        <v>37</v>
      </c>
      <c r="D21" s="121" t="s">
        <v>38</v>
      </c>
      <c r="E21" s="121" t="s">
        <v>38</v>
      </c>
      <c r="F21" s="121" t="s">
        <v>36</v>
      </c>
      <c r="G21" s="136" t="s">
        <v>33</v>
      </c>
      <c r="H21" s="137">
        <v>45</v>
      </c>
      <c r="I21" s="104">
        <v>30889322</v>
      </c>
      <c r="J21" s="104">
        <v>7157928</v>
      </c>
      <c r="K21" s="121">
        <v>100</v>
      </c>
      <c r="L21" s="121">
        <v>70</v>
      </c>
      <c r="M21" s="121">
        <v>30</v>
      </c>
      <c r="N21" s="121">
        <v>0</v>
      </c>
      <c r="O21" s="121">
        <v>20</v>
      </c>
    </row>
    <row r="22" spans="2:15" s="121" customFormat="1" x14ac:dyDescent="0.25">
      <c r="B22" s="27">
        <v>2</v>
      </c>
      <c r="C22" s="121" t="s">
        <v>59</v>
      </c>
      <c r="D22" s="121" t="s">
        <v>60</v>
      </c>
      <c r="E22" s="121" t="s">
        <v>60</v>
      </c>
      <c r="F22" s="121" t="s">
        <v>61</v>
      </c>
      <c r="G22" s="136" t="s">
        <v>62</v>
      </c>
      <c r="H22" s="137">
        <v>37</v>
      </c>
      <c r="I22" s="104">
        <v>17904506</v>
      </c>
      <c r="J22" s="104">
        <v>1295494</v>
      </c>
      <c r="K22" s="121">
        <v>86</v>
      </c>
      <c r="L22" s="121">
        <v>0</v>
      </c>
      <c r="M22" s="121">
        <v>86</v>
      </c>
      <c r="N22" s="121">
        <v>86</v>
      </c>
      <c r="O22" s="121">
        <v>0</v>
      </c>
    </row>
    <row r="23" spans="2:15" s="121" customFormat="1" x14ac:dyDescent="0.25">
      <c r="B23" s="27">
        <v>2</v>
      </c>
      <c r="C23" s="121" t="s">
        <v>63</v>
      </c>
      <c r="D23" s="121" t="s">
        <v>49</v>
      </c>
      <c r="E23" s="121" t="s">
        <v>64</v>
      </c>
      <c r="F23" s="121" t="s">
        <v>65</v>
      </c>
      <c r="G23" s="136" t="s">
        <v>66</v>
      </c>
      <c r="H23" s="137">
        <v>36</v>
      </c>
      <c r="I23" s="104">
        <v>18863275</v>
      </c>
      <c r="J23" s="104">
        <v>2596725</v>
      </c>
      <c r="K23" s="121">
        <v>83</v>
      </c>
      <c r="L23" s="121">
        <v>0</v>
      </c>
      <c r="M23" s="121">
        <v>83</v>
      </c>
      <c r="N23" s="121">
        <v>0</v>
      </c>
      <c r="O23" s="121">
        <v>17</v>
      </c>
    </row>
    <row r="24" spans="2:15" s="121" customFormat="1" ht="15.75" thickBot="1" x14ac:dyDescent="0.3">
      <c r="B24" s="138">
        <v>2</v>
      </c>
      <c r="C24" s="139" t="s">
        <v>67</v>
      </c>
      <c r="D24" s="139" t="s">
        <v>68</v>
      </c>
      <c r="E24" s="139" t="s">
        <v>69</v>
      </c>
      <c r="F24" s="139" t="s">
        <v>61</v>
      </c>
      <c r="G24" s="140" t="s">
        <v>62</v>
      </c>
      <c r="H24" s="141">
        <v>32</v>
      </c>
      <c r="I24" s="142">
        <v>20300000</v>
      </c>
      <c r="J24" s="142"/>
      <c r="K24" s="139">
        <v>131</v>
      </c>
      <c r="L24" s="139">
        <v>0</v>
      </c>
      <c r="M24" s="139">
        <v>131</v>
      </c>
      <c r="N24" s="139">
        <v>131</v>
      </c>
      <c r="O24" s="139">
        <v>0</v>
      </c>
    </row>
    <row r="25" spans="2:15" s="121" customFormat="1" x14ac:dyDescent="0.25">
      <c r="B25" s="27"/>
      <c r="G25" s="248" t="s">
        <v>137</v>
      </c>
      <c r="H25" s="248"/>
      <c r="I25" s="143">
        <f>SUM(I15:I24)</f>
        <v>249261103</v>
      </c>
      <c r="J25" s="143">
        <f>SUM(J15:J24)</f>
        <v>54000147</v>
      </c>
      <c r="K25" s="144">
        <f>SUM(K15:K24)</f>
        <v>1431</v>
      </c>
    </row>
    <row r="26" spans="2:15" ht="15.75" customHeight="1" x14ac:dyDescent="0.25">
      <c r="B26" s="145"/>
      <c r="C26" s="146" t="s">
        <v>138</v>
      </c>
      <c r="D26" s="147"/>
      <c r="E26" s="147"/>
      <c r="F26" s="147"/>
      <c r="G26" s="148"/>
      <c r="H26" s="149"/>
      <c r="I26" s="150"/>
      <c r="J26" s="150"/>
      <c r="K26" s="147"/>
      <c r="L26" s="147"/>
      <c r="M26" s="147"/>
      <c r="N26" s="147"/>
      <c r="O26" s="147"/>
    </row>
    <row r="27" spans="2:15" s="152" customFormat="1" ht="15.75" customHeight="1" x14ac:dyDescent="0.25">
      <c r="B27" s="151">
        <v>3</v>
      </c>
      <c r="C27" s="152" t="s">
        <v>76</v>
      </c>
      <c r="D27" s="152" t="s">
        <v>77</v>
      </c>
      <c r="E27" s="152" t="s">
        <v>77</v>
      </c>
      <c r="F27" s="152" t="s">
        <v>78</v>
      </c>
      <c r="G27" s="153" t="s">
        <v>33</v>
      </c>
      <c r="H27" s="154">
        <v>43</v>
      </c>
      <c r="I27" s="155">
        <v>31171000</v>
      </c>
      <c r="J27" s="155"/>
      <c r="K27" s="152">
        <v>170</v>
      </c>
      <c r="L27" s="152">
        <v>0</v>
      </c>
      <c r="M27" s="152">
        <v>170</v>
      </c>
      <c r="N27" s="152">
        <v>170</v>
      </c>
      <c r="O27" s="152">
        <v>0</v>
      </c>
    </row>
    <row r="28" spans="2:15" s="152" customFormat="1" x14ac:dyDescent="0.25">
      <c r="B28" s="151">
        <v>4</v>
      </c>
      <c r="C28" s="152" t="s">
        <v>80</v>
      </c>
      <c r="D28" s="152" t="s">
        <v>30</v>
      </c>
      <c r="E28" s="152" t="s">
        <v>43</v>
      </c>
      <c r="F28" s="152" t="s">
        <v>81</v>
      </c>
      <c r="G28" s="153" t="s">
        <v>62</v>
      </c>
      <c r="H28" s="154">
        <v>39</v>
      </c>
      <c r="I28" s="155">
        <v>39980000</v>
      </c>
      <c r="J28" s="155">
        <v>9500000</v>
      </c>
      <c r="K28" s="152">
        <v>276</v>
      </c>
      <c r="L28" s="152">
        <v>0</v>
      </c>
      <c r="M28" s="152">
        <v>276</v>
      </c>
      <c r="N28" s="152">
        <v>0</v>
      </c>
      <c r="O28" s="152">
        <v>56</v>
      </c>
    </row>
    <row r="29" spans="2:15" s="152" customFormat="1" x14ac:dyDescent="0.25">
      <c r="B29" s="156"/>
      <c r="C29" s="157"/>
      <c r="D29" s="157"/>
      <c r="E29" s="157"/>
      <c r="F29" s="157"/>
      <c r="G29" s="158"/>
      <c r="H29" s="159"/>
      <c r="I29" s="160">
        <f>SUM(I27:I28)</f>
        <v>71151000</v>
      </c>
      <c r="J29" s="160">
        <f>SUM(J28:J28)</f>
        <v>9500000</v>
      </c>
      <c r="K29" s="159">
        <f>SUM(K28:K28)</f>
        <v>276</v>
      </c>
      <c r="L29" s="157"/>
      <c r="M29" s="157"/>
      <c r="N29" s="157"/>
      <c r="O29" s="157"/>
    </row>
    <row r="30" spans="2:15" x14ac:dyDescent="0.25">
      <c r="B30" s="161"/>
      <c r="C30" s="162" t="s">
        <v>139</v>
      </c>
      <c r="G30" s="163"/>
      <c r="H30" s="164"/>
      <c r="I30" s="95"/>
      <c r="J30" s="95"/>
    </row>
    <row r="31" spans="2:15" x14ac:dyDescent="0.25">
      <c r="B31" s="55">
        <v>7</v>
      </c>
      <c r="C31" t="s">
        <v>93</v>
      </c>
      <c r="D31" s="165" t="s">
        <v>140</v>
      </c>
      <c r="E31" s="165" t="s">
        <v>43</v>
      </c>
      <c r="F31" s="165" t="s">
        <v>36</v>
      </c>
      <c r="G31" s="166" t="s">
        <v>33</v>
      </c>
      <c r="H31" s="167"/>
      <c r="I31" s="168">
        <v>18700000</v>
      </c>
      <c r="J31" s="168"/>
      <c r="K31" s="165">
        <v>84</v>
      </c>
      <c r="L31" s="165">
        <v>59</v>
      </c>
      <c r="M31" s="165">
        <v>25</v>
      </c>
      <c r="N31" s="165">
        <v>84</v>
      </c>
      <c r="O31" s="165">
        <v>0</v>
      </c>
    </row>
    <row r="32" spans="2:15" x14ac:dyDescent="0.25">
      <c r="B32" s="55">
        <v>1</v>
      </c>
      <c r="C32" t="s">
        <v>41</v>
      </c>
      <c r="D32" t="s">
        <v>42</v>
      </c>
      <c r="E32" t="s">
        <v>43</v>
      </c>
      <c r="F32" t="s">
        <v>44</v>
      </c>
      <c r="G32" s="163" t="s">
        <v>33</v>
      </c>
      <c r="H32" s="169"/>
      <c r="I32" s="57">
        <v>10380000</v>
      </c>
      <c r="J32" s="57"/>
      <c r="K32">
        <v>40</v>
      </c>
      <c r="L32">
        <v>20</v>
      </c>
      <c r="M32">
        <v>20</v>
      </c>
      <c r="N32">
        <v>0</v>
      </c>
      <c r="O32">
        <v>8</v>
      </c>
    </row>
    <row r="33" spans="2:16" x14ac:dyDescent="0.25">
      <c r="B33" s="55">
        <v>1</v>
      </c>
      <c r="C33" t="s">
        <v>45</v>
      </c>
      <c r="D33" t="s">
        <v>46</v>
      </c>
      <c r="E33" t="s">
        <v>141</v>
      </c>
      <c r="F33" t="s">
        <v>36</v>
      </c>
      <c r="G33" s="163" t="s">
        <v>33</v>
      </c>
      <c r="H33" s="169"/>
      <c r="I33" s="57">
        <v>28000000</v>
      </c>
      <c r="J33" s="57"/>
      <c r="K33">
        <v>152</v>
      </c>
      <c r="L33">
        <v>107</v>
      </c>
      <c r="M33">
        <v>45</v>
      </c>
      <c r="N33">
        <v>0</v>
      </c>
      <c r="O33">
        <v>31</v>
      </c>
    </row>
    <row r="34" spans="2:16" x14ac:dyDescent="0.25">
      <c r="B34" s="55">
        <v>1</v>
      </c>
      <c r="C34" t="s">
        <v>48</v>
      </c>
      <c r="D34" t="s">
        <v>49</v>
      </c>
      <c r="E34" t="s">
        <v>50</v>
      </c>
      <c r="F34" t="s">
        <v>51</v>
      </c>
      <c r="G34" s="163" t="s">
        <v>33</v>
      </c>
      <c r="H34" s="169"/>
      <c r="I34" s="57">
        <v>28188343</v>
      </c>
      <c r="J34" s="57">
        <v>5730480</v>
      </c>
      <c r="K34">
        <v>98</v>
      </c>
      <c r="L34">
        <v>69</v>
      </c>
      <c r="M34">
        <v>29</v>
      </c>
      <c r="N34">
        <v>0</v>
      </c>
      <c r="O34">
        <v>20</v>
      </c>
    </row>
    <row r="35" spans="2:16" x14ac:dyDescent="0.25">
      <c r="B35" s="55">
        <v>1</v>
      </c>
      <c r="C35" t="s">
        <v>52</v>
      </c>
      <c r="D35" t="s">
        <v>53</v>
      </c>
      <c r="E35" t="s">
        <v>43</v>
      </c>
      <c r="F35" t="s">
        <v>36</v>
      </c>
      <c r="G35" s="163" t="s">
        <v>33</v>
      </c>
      <c r="H35" s="169"/>
      <c r="I35" s="57">
        <v>30000000</v>
      </c>
      <c r="J35" s="57"/>
      <c r="K35">
        <v>147</v>
      </c>
      <c r="L35">
        <v>103</v>
      </c>
      <c r="M35">
        <v>44</v>
      </c>
      <c r="N35">
        <v>0</v>
      </c>
      <c r="O35">
        <v>30</v>
      </c>
    </row>
    <row r="36" spans="2:16" x14ac:dyDescent="0.25">
      <c r="B36" s="55">
        <v>5</v>
      </c>
      <c r="C36" t="s">
        <v>84</v>
      </c>
      <c r="D36" t="s">
        <v>85</v>
      </c>
      <c r="E36" t="s">
        <v>85</v>
      </c>
      <c r="F36" t="s">
        <v>36</v>
      </c>
      <c r="G36" s="163" t="s">
        <v>33</v>
      </c>
      <c r="H36" s="169"/>
      <c r="I36" s="57">
        <v>21251945</v>
      </c>
      <c r="J36" s="57">
        <v>1250114</v>
      </c>
      <c r="K36">
        <v>87</v>
      </c>
      <c r="L36">
        <v>61</v>
      </c>
      <c r="M36">
        <v>26</v>
      </c>
      <c r="N36">
        <v>0</v>
      </c>
      <c r="O36">
        <v>0</v>
      </c>
    </row>
    <row r="37" spans="2:16" x14ac:dyDescent="0.25">
      <c r="B37" s="55">
        <v>1</v>
      </c>
      <c r="C37" t="s">
        <v>54</v>
      </c>
      <c r="D37" t="s">
        <v>55</v>
      </c>
      <c r="E37" t="s">
        <v>43</v>
      </c>
      <c r="F37" t="s">
        <v>36</v>
      </c>
      <c r="G37" s="163" t="s">
        <v>33</v>
      </c>
      <c r="H37" s="169"/>
      <c r="I37" s="57">
        <v>43000000</v>
      </c>
      <c r="J37" s="57"/>
      <c r="K37">
        <v>219</v>
      </c>
      <c r="L37">
        <v>0</v>
      </c>
      <c r="M37">
        <v>219</v>
      </c>
      <c r="N37">
        <v>0</v>
      </c>
      <c r="O37">
        <v>44</v>
      </c>
    </row>
    <row r="38" spans="2:16" x14ac:dyDescent="0.25">
      <c r="B38" s="55">
        <v>5</v>
      </c>
      <c r="C38" t="s">
        <v>86</v>
      </c>
      <c r="D38" t="s">
        <v>68</v>
      </c>
      <c r="E38" t="s">
        <v>43</v>
      </c>
      <c r="F38" t="s">
        <v>36</v>
      </c>
      <c r="G38" s="163" t="s">
        <v>33</v>
      </c>
      <c r="H38" s="163"/>
      <c r="I38" s="57">
        <v>18166233</v>
      </c>
      <c r="J38" s="57"/>
      <c r="K38">
        <v>72</v>
      </c>
      <c r="L38">
        <v>0</v>
      </c>
      <c r="M38">
        <v>72</v>
      </c>
      <c r="N38">
        <v>0</v>
      </c>
      <c r="O38">
        <v>0</v>
      </c>
    </row>
    <row r="39" spans="2:16" ht="15.75" thickBot="1" x14ac:dyDescent="0.3">
      <c r="B39" s="170">
        <v>1</v>
      </c>
      <c r="C39" s="171" t="s">
        <v>56</v>
      </c>
      <c r="D39" s="171" t="s">
        <v>57</v>
      </c>
      <c r="E39" s="171" t="s">
        <v>57</v>
      </c>
      <c r="F39" s="171" t="s">
        <v>36</v>
      </c>
      <c r="G39" s="172" t="s">
        <v>33</v>
      </c>
      <c r="H39" s="172"/>
      <c r="I39" s="173">
        <v>43000000</v>
      </c>
      <c r="J39" s="173"/>
      <c r="K39" s="171">
        <v>220</v>
      </c>
      <c r="L39" s="171">
        <v>0</v>
      </c>
      <c r="M39" s="171">
        <v>220</v>
      </c>
      <c r="N39" s="171">
        <v>0</v>
      </c>
      <c r="O39" s="171">
        <v>0</v>
      </c>
    </row>
    <row r="40" spans="2:16" x14ac:dyDescent="0.25">
      <c r="C40"/>
      <c r="I40" s="30">
        <f>SUM(I31:I39)</f>
        <v>240686521</v>
      </c>
      <c r="J40" s="30">
        <f>SUM(J31:J39)</f>
        <v>6980594</v>
      </c>
      <c r="K40" s="164">
        <f>SUM(K31:K39)</f>
        <v>1119</v>
      </c>
      <c r="P40" s="31"/>
    </row>
    <row r="41" spans="2:16" x14ac:dyDescent="0.25">
      <c r="C41"/>
      <c r="J41" s="30"/>
      <c r="P41" s="31"/>
    </row>
    <row r="42" spans="2:16" ht="15.75" x14ac:dyDescent="0.25">
      <c r="C42"/>
      <c r="E42" s="174" t="s">
        <v>7</v>
      </c>
      <c r="F42" s="175">
        <v>21</v>
      </c>
      <c r="G42" s="249" t="s">
        <v>97</v>
      </c>
      <c r="H42" s="249"/>
      <c r="I42" s="176">
        <f>SUM(I25,I29,I40)</f>
        <v>561098624</v>
      </c>
      <c r="J42" s="176">
        <f>SUM(J25,J29,J40)</f>
        <v>70480741</v>
      </c>
      <c r="K42" s="177">
        <f>SUM(K25,K29,K40)</f>
        <v>2826</v>
      </c>
      <c r="P42" s="31"/>
    </row>
    <row r="43" spans="2:16" ht="15.75" x14ac:dyDescent="0.25">
      <c r="C43"/>
      <c r="E43" s="174" t="s">
        <v>10</v>
      </c>
      <c r="F43" s="175">
        <v>10</v>
      </c>
      <c r="G43" s="249" t="s">
        <v>10</v>
      </c>
      <c r="H43" s="249"/>
      <c r="I43" s="176">
        <f>I25</f>
        <v>249261103</v>
      </c>
      <c r="J43" s="176">
        <f>J25</f>
        <v>54000147</v>
      </c>
      <c r="K43" s="177">
        <f>K25</f>
        <v>1431</v>
      </c>
      <c r="P43" s="31"/>
    </row>
    <row r="44" spans="2:16" x14ac:dyDescent="0.25">
      <c r="C44"/>
      <c r="P44" s="31"/>
    </row>
    <row r="45" spans="2:16" x14ac:dyDescent="0.25">
      <c r="P45" s="31"/>
    </row>
    <row r="46" spans="2:16" x14ac:dyDescent="0.25">
      <c r="C46" s="178"/>
      <c r="D46" s="178"/>
      <c r="E46" s="178"/>
      <c r="F46" s="178"/>
      <c r="G46" s="179"/>
      <c r="P46" s="31"/>
    </row>
    <row r="47" spans="2:16" x14ac:dyDescent="0.25">
      <c r="C47" s="2"/>
      <c r="D47" s="180"/>
      <c r="E47" s="181"/>
      <c r="F47" s="179"/>
      <c r="G47" s="2"/>
      <c r="P47" s="31"/>
    </row>
    <row r="48" spans="2:16" x14ac:dyDescent="0.25">
      <c r="C48" s="2"/>
      <c r="D48" s="180"/>
      <c r="E48" s="181"/>
      <c r="F48" s="179"/>
      <c r="G48" s="2"/>
      <c r="P48" s="31"/>
    </row>
    <row r="49" spans="3:16" x14ac:dyDescent="0.25">
      <c r="C49" s="2"/>
      <c r="D49" s="180"/>
      <c r="E49" s="181"/>
      <c r="F49" s="182"/>
      <c r="G49" s="2"/>
      <c r="H49" s="30"/>
      <c r="P49" s="31"/>
    </row>
    <row r="50" spans="3:16" x14ac:dyDescent="0.25">
      <c r="D50" s="30"/>
      <c r="P50" s="31"/>
    </row>
    <row r="51" spans="3:16" x14ac:dyDescent="0.25">
      <c r="P51" s="31"/>
    </row>
    <row r="52" spans="3:16" x14ac:dyDescent="0.25">
      <c r="P52" s="31"/>
    </row>
    <row r="53" spans="3:16" x14ac:dyDescent="0.25">
      <c r="C53"/>
      <c r="P53" s="31"/>
    </row>
    <row r="54" spans="3:16" x14ac:dyDescent="0.25">
      <c r="C54"/>
      <c r="P54" s="31"/>
    </row>
    <row r="55" spans="3:16" x14ac:dyDescent="0.25">
      <c r="C55"/>
      <c r="P55" s="31"/>
    </row>
    <row r="56" spans="3:16" x14ac:dyDescent="0.25">
      <c r="C56"/>
      <c r="P56" s="31"/>
    </row>
    <row r="57" spans="3:16" x14ac:dyDescent="0.25">
      <c r="C57"/>
      <c r="E57" s="30"/>
      <c r="F57" s="30"/>
      <c r="P57" s="31"/>
    </row>
    <row r="58" spans="3:16" x14ac:dyDescent="0.25">
      <c r="C58"/>
      <c r="P58" s="31"/>
    </row>
    <row r="59" spans="3:16" x14ac:dyDescent="0.25">
      <c r="C59"/>
      <c r="P59" s="31"/>
    </row>
    <row r="60" spans="3:16" x14ac:dyDescent="0.25">
      <c r="C60"/>
      <c r="P60" s="31"/>
    </row>
    <row r="61" spans="3:16" x14ac:dyDescent="0.25">
      <c r="C61"/>
      <c r="P61" s="31"/>
    </row>
    <row r="62" spans="3:16" x14ac:dyDescent="0.25">
      <c r="C62"/>
      <c r="P62" s="31"/>
    </row>
    <row r="63" spans="3:16" ht="15.75" customHeight="1" x14ac:dyDescent="0.25">
      <c r="C63"/>
    </row>
    <row r="64" spans="3:16" ht="15.75" customHeight="1" x14ac:dyDescent="0.25">
      <c r="C64"/>
    </row>
    <row r="65" spans="2:15" ht="15.75" customHeight="1" x14ac:dyDescent="0.25">
      <c r="C65"/>
    </row>
    <row r="66" spans="2:15" ht="15.75" customHeight="1" x14ac:dyDescent="0.25">
      <c r="C66"/>
    </row>
    <row r="67" spans="2:15" ht="15.75" customHeight="1" x14ac:dyDescent="0.25">
      <c r="C67"/>
    </row>
    <row r="68" spans="2:15" ht="15" customHeight="1" x14ac:dyDescent="0.25">
      <c r="C68"/>
    </row>
    <row r="69" spans="2:15" ht="15" customHeight="1" x14ac:dyDescent="0.25">
      <c r="C69"/>
    </row>
    <row r="70" spans="2:15" x14ac:dyDescent="0.25">
      <c r="C70"/>
    </row>
    <row r="71" spans="2:15" x14ac:dyDescent="0.25">
      <c r="C71"/>
    </row>
    <row r="72" spans="2:15" x14ac:dyDescent="0.25">
      <c r="C72"/>
    </row>
    <row r="73" spans="2:15" ht="6" customHeight="1" x14ac:dyDescent="0.25"/>
    <row r="74" spans="2:15" x14ac:dyDescent="0.25">
      <c r="E74" s="183"/>
      <c r="F74" s="184"/>
      <c r="G74" s="245"/>
      <c r="H74" s="245"/>
      <c r="I74" s="245"/>
      <c r="J74" s="245"/>
      <c r="K74" s="185"/>
      <c r="L74" s="185"/>
      <c r="M74" s="185"/>
      <c r="N74" s="185"/>
      <c r="O74" s="185"/>
    </row>
    <row r="75" spans="2:15" ht="23.25" x14ac:dyDescent="0.25">
      <c r="B75" s="186"/>
      <c r="C75" s="120"/>
      <c r="E75" s="183"/>
      <c r="F75" s="184"/>
      <c r="G75" s="245"/>
      <c r="H75" s="245"/>
      <c r="I75" s="245"/>
      <c r="J75" s="245"/>
      <c r="K75" s="185"/>
      <c r="L75" s="185"/>
      <c r="M75" s="185"/>
      <c r="N75" s="185"/>
      <c r="O75" s="185"/>
    </row>
    <row r="77" spans="2:15" ht="21" x14ac:dyDescent="0.25">
      <c r="D77" s="246"/>
      <c r="E77" s="246"/>
    </row>
    <row r="78" spans="2:15" x14ac:dyDescent="0.25">
      <c r="D78" s="124"/>
      <c r="E78" s="124"/>
    </row>
    <row r="79" spans="2:15" x14ac:dyDescent="0.25">
      <c r="D79" s="125"/>
      <c r="E79" s="125"/>
    </row>
    <row r="80" spans="2:15" x14ac:dyDescent="0.25">
      <c r="D80" s="126"/>
      <c r="E80" s="126"/>
    </row>
    <row r="81" spans="4:5" x14ac:dyDescent="0.25">
      <c r="D81" s="127"/>
    </row>
    <row r="82" spans="4:5" ht="21" x14ac:dyDescent="0.25">
      <c r="D82" s="246"/>
      <c r="E82" s="246"/>
    </row>
    <row r="83" spans="4:5" x14ac:dyDescent="0.25">
      <c r="D83" s="124"/>
      <c r="E83" s="124"/>
    </row>
    <row r="84" spans="4:5" x14ac:dyDescent="0.25">
      <c r="D84" s="125"/>
      <c r="E84" s="125"/>
    </row>
    <row r="85" spans="4:5" x14ac:dyDescent="0.25">
      <c r="D85" s="126"/>
      <c r="E85" s="126"/>
    </row>
    <row r="86" spans="4:5" x14ac:dyDescent="0.25">
      <c r="D86" s="127"/>
      <c r="E86" s="127"/>
    </row>
    <row r="87" spans="4:5" x14ac:dyDescent="0.25">
      <c r="D87" s="127"/>
      <c r="E87" s="127"/>
    </row>
  </sheetData>
  <mergeCells count="9">
    <mergeCell ref="G75:J75"/>
    <mergeCell ref="D77:E77"/>
    <mergeCell ref="D82:E82"/>
    <mergeCell ref="B1:O2"/>
    <mergeCell ref="L13:O13"/>
    <mergeCell ref="G25:H25"/>
    <mergeCell ref="G42:H42"/>
    <mergeCell ref="G43:H43"/>
    <mergeCell ref="G74:J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9619-5C2F-4BC9-9E5E-7856B32923E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85141EB9BDA40B97D94EAF69610A6" ma:contentTypeVersion="12" ma:contentTypeDescription="Create a new document." ma:contentTypeScope="" ma:versionID="b28cae834667f99a8a41bf204c44d916">
  <xsd:schema xmlns:xsd="http://www.w3.org/2001/XMLSchema" xmlns:xs="http://www.w3.org/2001/XMLSchema" xmlns:p="http://schemas.microsoft.com/office/2006/metadata/properties" xmlns:ns3="fa5f4ce8-7394-4810-9ad1-3c697a21697c" xmlns:ns4="caf1d343-8570-446b-8c0a-2e6ed5e26e77" targetNamespace="http://schemas.microsoft.com/office/2006/metadata/properties" ma:root="true" ma:fieldsID="d5537bea8d8c90bd88e6a2c34eba7746" ns3:_="" ns4:_="">
    <xsd:import namespace="fa5f4ce8-7394-4810-9ad1-3c697a21697c"/>
    <xsd:import namespace="caf1d343-8570-446b-8c0a-2e6ed5e26e7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f4ce8-7394-4810-9ad1-3c697a2169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1d343-8570-446b-8c0a-2e6ed5e26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89239B-32D9-4B63-9014-3A95EB5F0C44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caf1d343-8570-446b-8c0a-2e6ed5e26e77"/>
    <ds:schemaRef ds:uri="fa5f4ce8-7394-4810-9ad1-3c697a21697c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87FF47-75CD-4331-A351-11FBEFDC9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92D5C-9C60-4B26-9CFD-936FD6738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5f4ce8-7394-4810-9ad1-3c697a21697c"/>
    <ds:schemaRef ds:uri="caf1d343-8570-446b-8c0a-2e6ed5e26e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Allocations by List</vt:lpstr>
      <vt:lpstr>Alloations by Points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 Graham</dc:creator>
  <cp:keywords/>
  <dc:description/>
  <cp:lastModifiedBy>Margret Graham</cp:lastModifiedBy>
  <cp:revision/>
  <dcterms:created xsi:type="dcterms:W3CDTF">2022-04-19T01:22:24Z</dcterms:created>
  <dcterms:modified xsi:type="dcterms:W3CDTF">2022-04-21T00:29:48Z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0x0101009D185141EB9BDA40B97D94EAF69610A6</vt:lpwstr>
  </property>
</Properties>
</file>